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8" windowWidth="22116" windowHeight="9288" tabRatio="1000" firstSheet="3" activeTab="3"/>
  </bookViews>
  <sheets>
    <sheet name="AUX-base graduacion" sheetId="9" state="hidden" r:id="rId1"/>
    <sheet name="AUX-FC Soc_xx BASE" sheetId="21" state="hidden" r:id="rId2"/>
    <sheet name="Tabla Resultados FC" sheetId="1" state="hidden" r:id="rId3"/>
    <sheet name="Evaluacion Sistemica" sheetId="5" r:id="rId4"/>
    <sheet name="AUX-FC Amb_TPB PRUEBA" sheetId="8" state="hidden" r:id="rId5"/>
  </sheets>
  <externalReferences>
    <externalReference r:id="rId6"/>
    <externalReference r:id="rId7"/>
    <externalReference r:id="rId8"/>
    <externalReference r:id="rId9"/>
    <externalReference r:id="rId10"/>
    <externalReference r:id="rId11"/>
    <externalReference r:id="rId12"/>
    <externalReference r:id="rId13"/>
  </externalReferences>
  <calcPr calcId="125725"/>
</workbook>
</file>

<file path=xl/calcChain.xml><?xml version="1.0" encoding="utf-8"?>
<calcChain xmlns="http://schemas.openxmlformats.org/spreadsheetml/2006/main">
  <c r="E54" i="5"/>
  <c r="E42"/>
  <c r="E34"/>
  <c r="E22"/>
  <c r="E10"/>
  <c r="E3"/>
  <c r="E71" l="1"/>
  <c r="D21"/>
  <c r="D20"/>
  <c r="D19"/>
  <c r="D18"/>
  <c r="D17"/>
  <c r="D16"/>
  <c r="D15"/>
  <c r="D14"/>
  <c r="D13"/>
  <c r="D12"/>
  <c r="D11"/>
  <c r="D10"/>
  <c r="C21"/>
  <c r="C20"/>
  <c r="C19"/>
  <c r="C18"/>
  <c r="C17"/>
  <c r="C16"/>
  <c r="C15"/>
  <c r="C14"/>
  <c r="C13"/>
  <c r="C12"/>
  <c r="C11"/>
  <c r="C10"/>
  <c r="G10"/>
  <c r="F21"/>
  <c r="F20"/>
  <c r="F19"/>
  <c r="F18"/>
  <c r="F17"/>
  <c r="F16"/>
  <c r="F15"/>
  <c r="F14"/>
  <c r="F13"/>
  <c r="F12"/>
  <c r="F11"/>
  <c r="F10"/>
  <c r="H21" l="1"/>
  <c r="I21" s="1"/>
  <c r="H20"/>
  <c r="I20" s="1"/>
  <c r="H19"/>
  <c r="I19" s="1"/>
  <c r="H18"/>
  <c r="I18" s="1"/>
  <c r="H17"/>
  <c r="I17" s="1"/>
  <c r="H16"/>
  <c r="I16" s="1"/>
  <c r="H15"/>
  <c r="I15" s="1"/>
  <c r="H14"/>
  <c r="I14" s="1"/>
  <c r="H13"/>
  <c r="I13" s="1"/>
  <c r="H12"/>
  <c r="I12" s="1"/>
  <c r="H11"/>
  <c r="I11" s="1"/>
  <c r="H10"/>
  <c r="I10" s="1"/>
  <c r="H70"/>
  <c r="H69"/>
  <c r="H68"/>
  <c r="H67"/>
  <c r="H66"/>
  <c r="H65"/>
  <c r="H64"/>
  <c r="H63"/>
  <c r="H62"/>
  <c r="H61"/>
  <c r="H60"/>
  <c r="H59"/>
  <c r="H58"/>
  <c r="H57"/>
  <c r="H56"/>
  <c r="H55"/>
  <c r="H54"/>
  <c r="H53"/>
  <c r="H52"/>
  <c r="H51"/>
  <c r="H50"/>
  <c r="H49"/>
  <c r="H48"/>
  <c r="H47"/>
  <c r="H46"/>
  <c r="H45"/>
  <c r="H44"/>
  <c r="H43"/>
  <c r="H42"/>
  <c r="H41"/>
  <c r="H40"/>
  <c r="H39"/>
  <c r="H38"/>
  <c r="H37"/>
  <c r="H36"/>
  <c r="H35"/>
  <c r="H34"/>
  <c r="H33"/>
  <c r="H32"/>
  <c r="H31"/>
  <c r="H30"/>
  <c r="H29"/>
  <c r="H28"/>
  <c r="H27"/>
  <c r="H26"/>
  <c r="H25"/>
  <c r="H24"/>
  <c r="H23"/>
  <c r="H22"/>
  <c r="H9"/>
  <c r="H8"/>
  <c r="H7"/>
  <c r="H6"/>
  <c r="H5"/>
  <c r="H4"/>
  <c r="H3"/>
  <c r="J10" l="1"/>
  <c r="F70"/>
  <c r="F69"/>
  <c r="F68"/>
  <c r="F67"/>
  <c r="F66"/>
  <c r="F65"/>
  <c r="F64"/>
  <c r="F63"/>
  <c r="F62"/>
  <c r="F61"/>
  <c r="F60"/>
  <c r="F59"/>
  <c r="F58"/>
  <c r="F57"/>
  <c r="F56"/>
  <c r="F55"/>
  <c r="F54"/>
  <c r="F53" l="1"/>
  <c r="F52"/>
  <c r="F51"/>
  <c r="F50"/>
  <c r="F49"/>
  <c r="F48"/>
  <c r="F47"/>
  <c r="F46"/>
  <c r="F45"/>
  <c r="F44"/>
  <c r="F43"/>
  <c r="F42"/>
  <c r="F41" l="1"/>
  <c r="F40"/>
  <c r="F39"/>
  <c r="F38"/>
  <c r="F37"/>
  <c r="F36"/>
  <c r="F35"/>
  <c r="F34"/>
  <c r="F33" l="1"/>
  <c r="F32"/>
  <c r="F31"/>
  <c r="F30"/>
  <c r="F29"/>
  <c r="F28"/>
  <c r="F27"/>
  <c r="F26"/>
  <c r="F25"/>
  <c r="F24"/>
  <c r="F23"/>
  <c r="F22"/>
  <c r="F9" l="1"/>
  <c r="F8"/>
  <c r="F7"/>
  <c r="F6"/>
  <c r="F5"/>
  <c r="F4"/>
  <c r="F3"/>
  <c r="G3" l="1"/>
  <c r="G54" l="1"/>
  <c r="G42" l="1"/>
  <c r="G34" l="1"/>
  <c r="G22" l="1"/>
  <c r="G71" s="1"/>
  <c r="F71" l="1"/>
  <c r="I22"/>
  <c r="I4"/>
  <c r="I5"/>
  <c r="I6"/>
  <c r="I8"/>
  <c r="I9"/>
  <c r="I7"/>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J54" l="1"/>
  <c r="J22"/>
  <c r="J42"/>
  <c r="J34"/>
  <c r="I3"/>
  <c r="D70"/>
  <c r="D69"/>
  <c r="D68"/>
  <c r="D67"/>
  <c r="D66"/>
  <c r="D65"/>
  <c r="D64"/>
  <c r="D63"/>
  <c r="D62"/>
  <c r="D61"/>
  <c r="D60"/>
  <c r="D59"/>
  <c r="D58"/>
  <c r="D57"/>
  <c r="D56"/>
  <c r="D55"/>
  <c r="D54"/>
  <c r="C70"/>
  <c r="C69"/>
  <c r="C68"/>
  <c r="C67"/>
  <c r="C66"/>
  <c r="C65"/>
  <c r="C64"/>
  <c r="C63"/>
  <c r="C62"/>
  <c r="C61"/>
  <c r="C60"/>
  <c r="C59"/>
  <c r="C58"/>
  <c r="C57"/>
  <c r="C56"/>
  <c r="C55"/>
  <c r="C54"/>
  <c r="I71" l="1"/>
  <c r="J3"/>
  <c r="J71" s="1"/>
  <c r="D53"/>
  <c r="D52"/>
  <c r="D51"/>
  <c r="D50"/>
  <c r="D49"/>
  <c r="D48"/>
  <c r="D47"/>
  <c r="D46"/>
  <c r="D45"/>
  <c r="D44"/>
  <c r="D43"/>
  <c r="D42"/>
  <c r="C53"/>
  <c r="C52"/>
  <c r="C51"/>
  <c r="C50"/>
  <c r="C49"/>
  <c r="C48"/>
  <c r="C47"/>
  <c r="C46"/>
  <c r="C45"/>
  <c r="C44"/>
  <c r="C43"/>
  <c r="C42"/>
  <c r="D41" l="1"/>
  <c r="D40"/>
  <c r="D39"/>
  <c r="D38"/>
  <c r="D37"/>
  <c r="D36"/>
  <c r="D35"/>
  <c r="D34"/>
  <c r="C41"/>
  <c r="C40"/>
  <c r="C39"/>
  <c r="C38"/>
  <c r="C37"/>
  <c r="C36"/>
  <c r="C35"/>
  <c r="C34"/>
  <c r="D33" l="1"/>
  <c r="D32"/>
  <c r="D31"/>
  <c r="D30"/>
  <c r="D29"/>
  <c r="D28"/>
  <c r="D27"/>
  <c r="D26"/>
  <c r="D25"/>
  <c r="D24"/>
  <c r="D23"/>
  <c r="D22"/>
  <c r="C33"/>
  <c r="C32"/>
  <c r="C31"/>
  <c r="C30"/>
  <c r="C29"/>
  <c r="C28"/>
  <c r="C27"/>
  <c r="C26"/>
  <c r="C25"/>
  <c r="C24"/>
  <c r="C23"/>
  <c r="C22"/>
  <c r="D9" l="1"/>
  <c r="D8"/>
  <c r="D7"/>
  <c r="D6"/>
  <c r="D5"/>
  <c r="D4"/>
  <c r="D3"/>
  <c r="C9"/>
  <c r="C8"/>
  <c r="C7"/>
  <c r="C6"/>
  <c r="C5"/>
  <c r="C4"/>
  <c r="C3"/>
  <c r="B54" l="1"/>
  <c r="B42"/>
  <c r="B2" i="8" l="1"/>
  <c r="A2"/>
  <c r="J175" i="21" l="1"/>
  <c r="K175" s="1"/>
  <c r="E175"/>
  <c r="F175" s="1"/>
  <c r="J173"/>
  <c r="K173" s="1"/>
  <c r="E173"/>
  <c r="C173"/>
  <c r="J171"/>
  <c r="H171"/>
  <c r="E171"/>
  <c r="C171"/>
  <c r="G168"/>
  <c r="J164"/>
  <c r="K164" s="1"/>
  <c r="E164"/>
  <c r="F164" s="1"/>
  <c r="J162"/>
  <c r="K162" s="1"/>
  <c r="E162"/>
  <c r="C162"/>
  <c r="J160"/>
  <c r="H160"/>
  <c r="H165" s="1"/>
  <c r="E160"/>
  <c r="C160"/>
  <c r="G157"/>
  <c r="J153"/>
  <c r="K153" s="1"/>
  <c r="E153"/>
  <c r="F153" s="1"/>
  <c r="J151"/>
  <c r="K151" s="1"/>
  <c r="E151"/>
  <c r="C151"/>
  <c r="J149"/>
  <c r="K149" s="1"/>
  <c r="H149"/>
  <c r="H154" s="1"/>
  <c r="E149"/>
  <c r="C149"/>
  <c r="G146"/>
  <c r="J142"/>
  <c r="K142" s="1"/>
  <c r="E142"/>
  <c r="F142" s="1"/>
  <c r="J140"/>
  <c r="K140" s="1"/>
  <c r="E140"/>
  <c r="C140"/>
  <c r="J138"/>
  <c r="H138"/>
  <c r="H143" s="1"/>
  <c r="E138"/>
  <c r="C138"/>
  <c r="B135"/>
  <c r="G135" s="1"/>
  <c r="A135"/>
  <c r="J131"/>
  <c r="K131" s="1"/>
  <c r="E131"/>
  <c r="F131" s="1"/>
  <c r="J129"/>
  <c r="K129" s="1"/>
  <c r="E129"/>
  <c r="C129"/>
  <c r="J127"/>
  <c r="H127"/>
  <c r="H132" s="1"/>
  <c r="E127"/>
  <c r="C127"/>
  <c r="B124"/>
  <c r="G124" s="1"/>
  <c r="A124"/>
  <c r="J120"/>
  <c r="K120" s="1"/>
  <c r="E120"/>
  <c r="F120" s="1"/>
  <c r="J118"/>
  <c r="K118" s="1"/>
  <c r="E118"/>
  <c r="C118"/>
  <c r="J116"/>
  <c r="H116"/>
  <c r="H121" s="1"/>
  <c r="E116"/>
  <c r="C116"/>
  <c r="B113"/>
  <c r="G113" s="1"/>
  <c r="A113"/>
  <c r="J109"/>
  <c r="K109" s="1"/>
  <c r="E109"/>
  <c r="F109" s="1"/>
  <c r="J107"/>
  <c r="K107" s="1"/>
  <c r="E107"/>
  <c r="C107"/>
  <c r="J105"/>
  <c r="H105"/>
  <c r="E105"/>
  <c r="C105"/>
  <c r="B102"/>
  <c r="G102" s="1"/>
  <c r="A102"/>
  <c r="J98"/>
  <c r="K98" s="1"/>
  <c r="E98"/>
  <c r="F98" s="1"/>
  <c r="J96"/>
  <c r="K96" s="1"/>
  <c r="E96"/>
  <c r="C96"/>
  <c r="J94"/>
  <c r="H94"/>
  <c r="H99" s="1"/>
  <c r="E94"/>
  <c r="C94"/>
  <c r="B91"/>
  <c r="G91" s="1"/>
  <c r="A91"/>
  <c r="J87"/>
  <c r="K87" s="1"/>
  <c r="E87"/>
  <c r="F87" s="1"/>
  <c r="J85"/>
  <c r="K85" s="1"/>
  <c r="E85"/>
  <c r="F85" s="1"/>
  <c r="C85"/>
  <c r="J83"/>
  <c r="H83"/>
  <c r="H88" s="1"/>
  <c r="E83"/>
  <c r="C83"/>
  <c r="B80"/>
  <c r="G80" s="1"/>
  <c r="A80"/>
  <c r="J76"/>
  <c r="K76" s="1"/>
  <c r="E76"/>
  <c r="F76" s="1"/>
  <c r="J74"/>
  <c r="K74" s="1"/>
  <c r="E74"/>
  <c r="C74"/>
  <c r="J72"/>
  <c r="H72"/>
  <c r="H77" s="1"/>
  <c r="E72"/>
  <c r="C72"/>
  <c r="B69"/>
  <c r="G69" s="1"/>
  <c r="A69"/>
  <c r="J65"/>
  <c r="K65" s="1"/>
  <c r="E65"/>
  <c r="F65" s="1"/>
  <c r="J63"/>
  <c r="K63" s="1"/>
  <c r="E63"/>
  <c r="C63"/>
  <c r="J61"/>
  <c r="H61"/>
  <c r="E61"/>
  <c r="C61"/>
  <c r="B58"/>
  <c r="G58" s="1"/>
  <c r="A58"/>
  <c r="J54"/>
  <c r="K54" s="1"/>
  <c r="E54"/>
  <c r="F54" s="1"/>
  <c r="J52"/>
  <c r="K52" s="1"/>
  <c r="E52"/>
  <c r="C52"/>
  <c r="K50"/>
  <c r="J50"/>
  <c r="H50"/>
  <c r="H55" s="1"/>
  <c r="E50"/>
  <c r="C50"/>
  <c r="B47"/>
  <c r="G47" s="1"/>
  <c r="A47"/>
  <c r="J43"/>
  <c r="K43" s="1"/>
  <c r="E43"/>
  <c r="F43" s="1"/>
  <c r="J41"/>
  <c r="K41" s="1"/>
  <c r="E41"/>
  <c r="C41"/>
  <c r="J39"/>
  <c r="H39"/>
  <c r="H44" s="1"/>
  <c r="E39"/>
  <c r="C39"/>
  <c r="B36"/>
  <c r="G36" s="1"/>
  <c r="A36"/>
  <c r="J32"/>
  <c r="K32" s="1"/>
  <c r="E32"/>
  <c r="F32" s="1"/>
  <c r="J30"/>
  <c r="K30" s="1"/>
  <c r="E30"/>
  <c r="C30"/>
  <c r="J28"/>
  <c r="H28"/>
  <c r="H33" s="1"/>
  <c r="E28"/>
  <c r="C28"/>
  <c r="B25"/>
  <c r="G25" s="1"/>
  <c r="A25"/>
  <c r="J21"/>
  <c r="K21" s="1"/>
  <c r="E21"/>
  <c r="F21" s="1"/>
  <c r="J19"/>
  <c r="K19" s="1"/>
  <c r="E19"/>
  <c r="C19"/>
  <c r="J17"/>
  <c r="H17"/>
  <c r="E17"/>
  <c r="C17"/>
  <c r="B14"/>
  <c r="G14" s="1"/>
  <c r="A14"/>
  <c r="J9"/>
  <c r="K9" s="1"/>
  <c r="E9"/>
  <c r="F9" s="1"/>
  <c r="J7"/>
  <c r="K7" s="1"/>
  <c r="E7"/>
  <c r="C7"/>
  <c r="J5"/>
  <c r="H5"/>
  <c r="H10" s="1"/>
  <c r="E5"/>
  <c r="C5"/>
  <c r="B2"/>
  <c r="G2" s="1"/>
  <c r="A2"/>
  <c r="C113" i="8"/>
  <c r="AP20"/>
  <c r="AO20"/>
  <c r="AN20"/>
  <c r="AP18"/>
  <c r="AO18"/>
  <c r="AN18"/>
  <c r="AO16"/>
  <c r="AN16"/>
  <c r="AQ8"/>
  <c r="AQ6"/>
  <c r="AQ4"/>
  <c r="K61" i="21" l="1"/>
  <c r="K28"/>
  <c r="F30"/>
  <c r="K17"/>
  <c r="K22" s="1"/>
  <c r="F63"/>
  <c r="C154"/>
  <c r="AQ18" i="8"/>
  <c r="F162" i="21"/>
  <c r="C22"/>
  <c r="F7"/>
  <c r="C66"/>
  <c r="C176"/>
  <c r="F151"/>
  <c r="K105"/>
  <c r="K110" s="1"/>
  <c r="F50"/>
  <c r="F105"/>
  <c r="K39"/>
  <c r="K44" s="1"/>
  <c r="K116"/>
  <c r="K121" s="1"/>
  <c r="F140"/>
  <c r="K83"/>
  <c r="K88" s="1"/>
  <c r="C10"/>
  <c r="K154"/>
  <c r="AQ20" i="8"/>
  <c r="F28" i="21"/>
  <c r="F118"/>
  <c r="F149"/>
  <c r="K66"/>
  <c r="C88"/>
  <c r="C110"/>
  <c r="C99"/>
  <c r="F39"/>
  <c r="F129"/>
  <c r="C143"/>
  <c r="K127"/>
  <c r="K132" s="1"/>
  <c r="F173"/>
  <c r="F17"/>
  <c r="C55"/>
  <c r="K72"/>
  <c r="K77" s="1"/>
  <c r="F41"/>
  <c r="F52"/>
  <c r="F96"/>
  <c r="F116"/>
  <c r="K138"/>
  <c r="K143" s="1"/>
  <c r="F160"/>
  <c r="K55"/>
  <c r="C77"/>
  <c r="F83"/>
  <c r="F88" s="1"/>
  <c r="F107"/>
  <c r="K171"/>
  <c r="K176" s="1"/>
  <c r="F19"/>
  <c r="F94"/>
  <c r="H110"/>
  <c r="F127"/>
  <c r="F138"/>
  <c r="F143" s="1"/>
  <c r="F5"/>
  <c r="F10" s="1"/>
  <c r="H22"/>
  <c r="F74"/>
  <c r="K160"/>
  <c r="K165" s="1"/>
  <c r="K33"/>
  <c r="C33"/>
  <c r="K5"/>
  <c r="K10" s="1"/>
  <c r="C44"/>
  <c r="F61"/>
  <c r="H66"/>
  <c r="K94"/>
  <c r="K99" s="1"/>
  <c r="C132"/>
  <c r="F171"/>
  <c r="H176"/>
  <c r="C121"/>
  <c r="C165"/>
  <c r="F72"/>
  <c r="F110" l="1"/>
  <c r="F33"/>
  <c r="L32" s="1"/>
  <c r="F165"/>
  <c r="F154"/>
  <c r="L153" s="1"/>
  <c r="F66"/>
  <c r="L65" s="1"/>
  <c r="F132"/>
  <c r="L131" s="1"/>
  <c r="L9"/>
  <c r="L87"/>
  <c r="F55"/>
  <c r="L54" s="1"/>
  <c r="F77"/>
  <c r="L76" s="1"/>
  <c r="L164"/>
  <c r="F176"/>
  <c r="L175" s="1"/>
  <c r="F44"/>
  <c r="L43" s="1"/>
  <c r="L109"/>
  <c r="F99"/>
  <c r="L98" s="1"/>
  <c r="F121"/>
  <c r="L120" s="1"/>
  <c r="L142"/>
  <c r="F22"/>
  <c r="L21" s="1"/>
  <c r="AD175" i="9"/>
  <c r="U175"/>
  <c r="L175"/>
  <c r="AD173"/>
  <c r="U173"/>
  <c r="L173"/>
  <c r="AD171"/>
  <c r="U171"/>
  <c r="L171"/>
  <c r="AC168"/>
  <c r="AC171" s="1"/>
  <c r="T168"/>
  <c r="T173" s="1"/>
  <c r="K168"/>
  <c r="K171" s="1"/>
  <c r="C168"/>
  <c r="C173" s="1"/>
  <c r="AD164"/>
  <c r="U164"/>
  <c r="L164"/>
  <c r="AD162"/>
  <c r="U162"/>
  <c r="L162"/>
  <c r="AD160"/>
  <c r="U160"/>
  <c r="L160"/>
  <c r="AC157"/>
  <c r="AC164" s="1"/>
  <c r="T157"/>
  <c r="T164" s="1"/>
  <c r="K157"/>
  <c r="K164" s="1"/>
  <c r="C157"/>
  <c r="C164" s="1"/>
  <c r="AD153"/>
  <c r="U153"/>
  <c r="L153"/>
  <c r="AD151"/>
  <c r="U151"/>
  <c r="L151"/>
  <c r="AD149"/>
  <c r="U149"/>
  <c r="L149"/>
  <c r="AC146"/>
  <c r="AC153" s="1"/>
  <c r="T146"/>
  <c r="T153" s="1"/>
  <c r="K146"/>
  <c r="K153" s="1"/>
  <c r="C146"/>
  <c r="C149" s="1"/>
  <c r="B146"/>
  <c r="S146" s="1"/>
  <c r="A146"/>
  <c r="AD142"/>
  <c r="U142"/>
  <c r="L142"/>
  <c r="AD140"/>
  <c r="U140"/>
  <c r="L140"/>
  <c r="AD138"/>
  <c r="U138"/>
  <c r="L138"/>
  <c r="AC135"/>
  <c r="AC142" s="1"/>
  <c r="T135"/>
  <c r="T138" s="1"/>
  <c r="K135"/>
  <c r="K140" s="1"/>
  <c r="C135"/>
  <c r="C138" s="1"/>
  <c r="AD131"/>
  <c r="U131"/>
  <c r="L131"/>
  <c r="AD129"/>
  <c r="U129"/>
  <c r="L129"/>
  <c r="AD127"/>
  <c r="U127"/>
  <c r="L127"/>
  <c r="AC124"/>
  <c r="AC129" s="1"/>
  <c r="T124"/>
  <c r="T127" s="1"/>
  <c r="K124"/>
  <c r="K129" s="1"/>
  <c r="C124"/>
  <c r="C131" s="1"/>
  <c r="AD120"/>
  <c r="U120"/>
  <c r="L120"/>
  <c r="AD118"/>
  <c r="U118"/>
  <c r="L118"/>
  <c r="AD116"/>
  <c r="U116"/>
  <c r="L116"/>
  <c r="AC113"/>
  <c r="AC118" s="1"/>
  <c r="T113"/>
  <c r="T120" s="1"/>
  <c r="K113"/>
  <c r="K118" s="1"/>
  <c r="C113"/>
  <c r="C120" s="1"/>
  <c r="AD109"/>
  <c r="U109"/>
  <c r="L109"/>
  <c r="AD107"/>
  <c r="U107"/>
  <c r="L107"/>
  <c r="AD105"/>
  <c r="U105"/>
  <c r="L105"/>
  <c r="AC102"/>
  <c r="AC105" s="1"/>
  <c r="T102"/>
  <c r="T109" s="1"/>
  <c r="K102"/>
  <c r="K107" s="1"/>
  <c r="C102"/>
  <c r="C109" s="1"/>
  <c r="AD98"/>
  <c r="U98"/>
  <c r="L98"/>
  <c r="AD96"/>
  <c r="U96"/>
  <c r="L96"/>
  <c r="AD94"/>
  <c r="U94"/>
  <c r="L94"/>
  <c r="AC91"/>
  <c r="AC94" s="1"/>
  <c r="T91"/>
  <c r="T98" s="1"/>
  <c r="K91"/>
  <c r="K94" s="1"/>
  <c r="C91"/>
  <c r="C96" s="1"/>
  <c r="AD87"/>
  <c r="U87"/>
  <c r="L87"/>
  <c r="AD85"/>
  <c r="U85"/>
  <c r="L85"/>
  <c r="AD83"/>
  <c r="U83"/>
  <c r="L83"/>
  <c r="AC80"/>
  <c r="AC85" s="1"/>
  <c r="T80"/>
  <c r="T85" s="1"/>
  <c r="K80"/>
  <c r="K83" s="1"/>
  <c r="C80"/>
  <c r="C85" s="1"/>
  <c r="AD76"/>
  <c r="U76"/>
  <c r="L76"/>
  <c r="AD74"/>
  <c r="U74"/>
  <c r="L74"/>
  <c r="AD72"/>
  <c r="U72"/>
  <c r="L72"/>
  <c r="AC69"/>
  <c r="AC76" s="1"/>
  <c r="T69"/>
  <c r="T76" s="1"/>
  <c r="K69"/>
  <c r="K76" s="1"/>
  <c r="C69"/>
  <c r="C74" s="1"/>
  <c r="AD65"/>
  <c r="U65"/>
  <c r="L65"/>
  <c r="AD63"/>
  <c r="U63"/>
  <c r="L63"/>
  <c r="AD61"/>
  <c r="U61"/>
  <c r="L61"/>
  <c r="AC58"/>
  <c r="AC65" s="1"/>
  <c r="T58"/>
  <c r="T65" s="1"/>
  <c r="K58"/>
  <c r="K63" s="1"/>
  <c r="M62" s="1"/>
  <c r="C58"/>
  <c r="C61" s="1"/>
  <c r="AD54"/>
  <c r="U54"/>
  <c r="L54"/>
  <c r="AD52"/>
  <c r="U52"/>
  <c r="L52"/>
  <c r="AD50"/>
  <c r="U50"/>
  <c r="L50"/>
  <c r="K50"/>
  <c r="M49" s="1"/>
  <c r="AC47"/>
  <c r="AC54" s="1"/>
  <c r="T47"/>
  <c r="T50" s="1"/>
  <c r="K47"/>
  <c r="K52" s="1"/>
  <c r="C47"/>
  <c r="C52" s="1"/>
  <c r="AD43"/>
  <c r="U43"/>
  <c r="L43"/>
  <c r="AD41"/>
  <c r="U41"/>
  <c r="L41"/>
  <c r="AD39"/>
  <c r="U39"/>
  <c r="L39"/>
  <c r="AC36"/>
  <c r="AC41" s="1"/>
  <c r="T36"/>
  <c r="T39" s="1"/>
  <c r="K36"/>
  <c r="K41" s="1"/>
  <c r="C36"/>
  <c r="C43" s="1"/>
  <c r="AD32"/>
  <c r="U32"/>
  <c r="L32"/>
  <c r="AD30"/>
  <c r="U30"/>
  <c r="L30"/>
  <c r="AD28"/>
  <c r="U28"/>
  <c r="L28"/>
  <c r="AC25"/>
  <c r="AC30" s="1"/>
  <c r="T25"/>
  <c r="T32" s="1"/>
  <c r="K25"/>
  <c r="K32" s="1"/>
  <c r="C25"/>
  <c r="C30" s="1"/>
  <c r="E29" s="1"/>
  <c r="AD21"/>
  <c r="U21"/>
  <c r="L21"/>
  <c r="AD19"/>
  <c r="AC19"/>
  <c r="AE18" s="1"/>
  <c r="U19"/>
  <c r="L19"/>
  <c r="AD17"/>
  <c r="U17"/>
  <c r="L17"/>
  <c r="AC14"/>
  <c r="AC17" s="1"/>
  <c r="T14"/>
  <c r="T21" s="1"/>
  <c r="K14"/>
  <c r="K19" s="1"/>
  <c r="C14"/>
  <c r="C19" s="1"/>
  <c r="AD9"/>
  <c r="U9"/>
  <c r="L9"/>
  <c r="AD7"/>
  <c r="U7"/>
  <c r="L7"/>
  <c r="AD5"/>
  <c r="U5"/>
  <c r="U10" s="1"/>
  <c r="L5"/>
  <c r="AC2"/>
  <c r="AC9" s="1"/>
  <c r="T2"/>
  <c r="T5" s="1"/>
  <c r="K2"/>
  <c r="K7" s="1"/>
  <c r="M6" s="1"/>
  <c r="C2"/>
  <c r="C5" s="1"/>
  <c r="AC135" i="8"/>
  <c r="AC142" s="1"/>
  <c r="T135"/>
  <c r="T142" s="1"/>
  <c r="K135"/>
  <c r="K142" s="1"/>
  <c r="C135"/>
  <c r="AC124"/>
  <c r="AC131" s="1"/>
  <c r="AE130" s="1"/>
  <c r="T124"/>
  <c r="T131" s="1"/>
  <c r="K124"/>
  <c r="K131" s="1"/>
  <c r="M130" s="1"/>
  <c r="C124"/>
  <c r="AC113"/>
  <c r="AC118" s="1"/>
  <c r="T113"/>
  <c r="T116" s="1"/>
  <c r="K113"/>
  <c r="C120"/>
  <c r="E119" s="1"/>
  <c r="AC102"/>
  <c r="AC107" s="1"/>
  <c r="AE106" s="1"/>
  <c r="T102"/>
  <c r="T105" s="1"/>
  <c r="K102"/>
  <c r="K107" s="1"/>
  <c r="M106" s="1"/>
  <c r="C102"/>
  <c r="AC91"/>
  <c r="AC98" s="1"/>
  <c r="T91"/>
  <c r="T98" s="1"/>
  <c r="K91"/>
  <c r="K98" s="1"/>
  <c r="C91"/>
  <c r="AC80"/>
  <c r="AC85" s="1"/>
  <c r="T80"/>
  <c r="T87" s="1"/>
  <c r="K80"/>
  <c r="K87" s="1"/>
  <c r="M86" s="1"/>
  <c r="C80"/>
  <c r="AC69"/>
  <c r="AC74" s="1"/>
  <c r="T69"/>
  <c r="T72" s="1"/>
  <c r="K69"/>
  <c r="K74" s="1"/>
  <c r="C69"/>
  <c r="AC58"/>
  <c r="AC63" s="1"/>
  <c r="AE62" s="1"/>
  <c r="T58"/>
  <c r="T61" s="1"/>
  <c r="K58"/>
  <c r="K65" s="1"/>
  <c r="C58"/>
  <c r="AC47"/>
  <c r="AC54" s="1"/>
  <c r="T47"/>
  <c r="T54" s="1"/>
  <c r="K47"/>
  <c r="K54" s="1"/>
  <c r="C47"/>
  <c r="AC36"/>
  <c r="AC41" s="1"/>
  <c r="T36"/>
  <c r="T41" s="1"/>
  <c r="K36"/>
  <c r="K39" s="1"/>
  <c r="C36"/>
  <c r="AC25"/>
  <c r="AC30" s="1"/>
  <c r="T25"/>
  <c r="T28" s="1"/>
  <c r="K25"/>
  <c r="K30" s="1"/>
  <c r="C25"/>
  <c r="AC14"/>
  <c r="AC21" s="1"/>
  <c r="T14"/>
  <c r="T19" s="1"/>
  <c r="K14"/>
  <c r="K19" s="1"/>
  <c r="C14"/>
  <c r="C142"/>
  <c r="D141" s="1"/>
  <c r="AC2"/>
  <c r="AC5" s="1"/>
  <c r="T2"/>
  <c r="T9" s="1"/>
  <c r="K2"/>
  <c r="K7" s="1"/>
  <c r="N6" s="1"/>
  <c r="C2"/>
  <c r="AD142"/>
  <c r="U142"/>
  <c r="L142"/>
  <c r="AD140"/>
  <c r="U140"/>
  <c r="L140"/>
  <c r="AD138"/>
  <c r="U138"/>
  <c r="U143" s="1"/>
  <c r="L138"/>
  <c r="AD131"/>
  <c r="U131"/>
  <c r="L131"/>
  <c r="AD129"/>
  <c r="U129"/>
  <c r="L129"/>
  <c r="AD127"/>
  <c r="U127"/>
  <c r="U132" s="1"/>
  <c r="L127"/>
  <c r="AD120"/>
  <c r="U120"/>
  <c r="L120"/>
  <c r="AD118"/>
  <c r="U118"/>
  <c r="L118"/>
  <c r="AD116"/>
  <c r="U116"/>
  <c r="U121" s="1"/>
  <c r="L116"/>
  <c r="AD109"/>
  <c r="U109"/>
  <c r="L109"/>
  <c r="AD107"/>
  <c r="U107"/>
  <c r="L107"/>
  <c r="AD105"/>
  <c r="U105"/>
  <c r="U110" s="1"/>
  <c r="L105"/>
  <c r="AD98"/>
  <c r="U98"/>
  <c r="L98"/>
  <c r="AD96"/>
  <c r="U96"/>
  <c r="L96"/>
  <c r="AD94"/>
  <c r="U94"/>
  <c r="U99" s="1"/>
  <c r="L94"/>
  <c r="AD87"/>
  <c r="U87"/>
  <c r="L87"/>
  <c r="AD85"/>
  <c r="U85"/>
  <c r="L85"/>
  <c r="AD83"/>
  <c r="U83"/>
  <c r="U88" s="1"/>
  <c r="L83"/>
  <c r="AD76"/>
  <c r="U76"/>
  <c r="L76"/>
  <c r="AD74"/>
  <c r="U74"/>
  <c r="L74"/>
  <c r="AD72"/>
  <c r="U72"/>
  <c r="U77" s="1"/>
  <c r="L72"/>
  <c r="AD65"/>
  <c r="U65"/>
  <c r="L65"/>
  <c r="AD63"/>
  <c r="U63"/>
  <c r="L63"/>
  <c r="AD61"/>
  <c r="U61"/>
  <c r="U66" s="1"/>
  <c r="L61"/>
  <c r="AD54"/>
  <c r="U54"/>
  <c r="L54"/>
  <c r="AD52"/>
  <c r="U52"/>
  <c r="L52"/>
  <c r="AD50"/>
  <c r="U50"/>
  <c r="U55" s="1"/>
  <c r="L50"/>
  <c r="AD43"/>
  <c r="U43"/>
  <c r="L43"/>
  <c r="AD41"/>
  <c r="U41"/>
  <c r="L41"/>
  <c r="AD39"/>
  <c r="U39"/>
  <c r="U44" s="1"/>
  <c r="L39"/>
  <c r="AD32"/>
  <c r="U32"/>
  <c r="L32"/>
  <c r="C32"/>
  <c r="E31" s="1"/>
  <c r="AD30"/>
  <c r="U30"/>
  <c r="L30"/>
  <c r="C30"/>
  <c r="E29" s="1"/>
  <c r="AD28"/>
  <c r="U28"/>
  <c r="U33" s="1"/>
  <c r="L28"/>
  <c r="C28"/>
  <c r="AD21"/>
  <c r="U21"/>
  <c r="L21"/>
  <c r="AD19"/>
  <c r="U19"/>
  <c r="L19"/>
  <c r="AD17"/>
  <c r="U17"/>
  <c r="U22" s="1"/>
  <c r="L17"/>
  <c r="AD9"/>
  <c r="U9"/>
  <c r="L9"/>
  <c r="AD7"/>
  <c r="AC7"/>
  <c r="AG6" s="1"/>
  <c r="U7"/>
  <c r="L7"/>
  <c r="AD5"/>
  <c r="U5"/>
  <c r="L5"/>
  <c r="C7" i="9" l="1"/>
  <c r="E6" s="1"/>
  <c r="T74"/>
  <c r="T54"/>
  <c r="T151"/>
  <c r="AC61"/>
  <c r="AE60" s="1"/>
  <c r="AC87" i="8"/>
  <c r="AE86" s="1"/>
  <c r="T160" i="9"/>
  <c r="V159" s="1"/>
  <c r="C116"/>
  <c r="E115" s="1"/>
  <c r="AC107"/>
  <c r="AF106" s="1"/>
  <c r="AI107" s="1"/>
  <c r="AJ107" s="1"/>
  <c r="AC7"/>
  <c r="AE6" s="1"/>
  <c r="AC43" i="8"/>
  <c r="AE42" s="1"/>
  <c r="AC19"/>
  <c r="AE18" s="1"/>
  <c r="T72" i="9"/>
  <c r="X71" s="1"/>
  <c r="Z72" s="1"/>
  <c r="AA72" s="1"/>
  <c r="T83"/>
  <c r="V82" s="1"/>
  <c r="T19"/>
  <c r="V18" s="1"/>
  <c r="AC21"/>
  <c r="AF20" s="1"/>
  <c r="AC28"/>
  <c r="AE27" s="1"/>
  <c r="T87"/>
  <c r="AC98"/>
  <c r="AE97" s="1"/>
  <c r="K149"/>
  <c r="N148" s="1"/>
  <c r="AC129" i="8"/>
  <c r="AG128" s="1"/>
  <c r="T17" i="9"/>
  <c r="X16" s="1"/>
  <c r="Z17" s="1"/>
  <c r="AA17" s="1"/>
  <c r="T63"/>
  <c r="C129"/>
  <c r="D128" s="1"/>
  <c r="H129" s="1"/>
  <c r="I129" s="1"/>
  <c r="T171"/>
  <c r="V170" s="1"/>
  <c r="C32"/>
  <c r="F31" s="1"/>
  <c r="C98"/>
  <c r="E97" s="1"/>
  <c r="T175"/>
  <c r="M152"/>
  <c r="N152"/>
  <c r="Q153" s="1"/>
  <c r="R153" s="1"/>
  <c r="V152" s="1"/>
  <c r="F119"/>
  <c r="D119"/>
  <c r="H120" s="1"/>
  <c r="I120" s="1"/>
  <c r="E119"/>
  <c r="C17" i="8"/>
  <c r="D16" s="1"/>
  <c r="AO5"/>
  <c r="C41"/>
  <c r="D40" s="1"/>
  <c r="AO9"/>
  <c r="C65"/>
  <c r="D64" s="1"/>
  <c r="AO11"/>
  <c r="C85"/>
  <c r="D84" s="1"/>
  <c r="AO13"/>
  <c r="C107"/>
  <c r="D106" s="1"/>
  <c r="AO15"/>
  <c r="C131"/>
  <c r="F130" s="1"/>
  <c r="AO19"/>
  <c r="T142" i="9"/>
  <c r="K83" i="8"/>
  <c r="K43" i="9"/>
  <c r="N42" s="1"/>
  <c r="T52"/>
  <c r="AC63"/>
  <c r="AE62" s="1"/>
  <c r="C83"/>
  <c r="E82" s="1"/>
  <c r="AC96"/>
  <c r="AG95" s="1"/>
  <c r="C127"/>
  <c r="E126" s="1"/>
  <c r="K151"/>
  <c r="O150" s="1"/>
  <c r="Q151" s="1"/>
  <c r="R151" s="1"/>
  <c r="F27" i="8"/>
  <c r="C33"/>
  <c r="C17" i="9"/>
  <c r="D16" s="1"/>
  <c r="T105"/>
  <c r="W104" s="1"/>
  <c r="C118"/>
  <c r="D117" s="1"/>
  <c r="H118" s="1"/>
  <c r="I118" s="1"/>
  <c r="K142"/>
  <c r="C151"/>
  <c r="E150" s="1"/>
  <c r="C153"/>
  <c r="T162"/>
  <c r="T9"/>
  <c r="V8" s="1"/>
  <c r="K28"/>
  <c r="N27" s="1"/>
  <c r="K61"/>
  <c r="N60" s="1"/>
  <c r="X82"/>
  <c r="Z83" s="1"/>
  <c r="AA83" s="1"/>
  <c r="AC131"/>
  <c r="AG130" s="1"/>
  <c r="C5" i="8"/>
  <c r="E4" s="1"/>
  <c r="AO3"/>
  <c r="K118"/>
  <c r="N117" s="1"/>
  <c r="AO17"/>
  <c r="T7" i="9"/>
  <c r="AG18"/>
  <c r="AI19" s="1"/>
  <c r="AJ19" s="1"/>
  <c r="C28"/>
  <c r="E27" s="1"/>
  <c r="T30"/>
  <c r="K39"/>
  <c r="N38" s="1"/>
  <c r="K65"/>
  <c r="W82"/>
  <c r="K96"/>
  <c r="N95" s="1"/>
  <c r="C105"/>
  <c r="D104" s="1"/>
  <c r="H105" s="1"/>
  <c r="I105" s="1"/>
  <c r="T107"/>
  <c r="F128"/>
  <c r="K138"/>
  <c r="N137" s="1"/>
  <c r="C162"/>
  <c r="C52" i="8"/>
  <c r="E51" s="1"/>
  <c r="AO10"/>
  <c r="C76"/>
  <c r="D75" s="1"/>
  <c r="AO12"/>
  <c r="C98"/>
  <c r="D97" s="1"/>
  <c r="AO14"/>
  <c r="AO7"/>
  <c r="K5" i="9"/>
  <c r="K9"/>
  <c r="AF18"/>
  <c r="C21"/>
  <c r="E20" s="1"/>
  <c r="C39"/>
  <c r="K54"/>
  <c r="N53" s="1"/>
  <c r="C65"/>
  <c r="D64" s="1"/>
  <c r="H65" s="1"/>
  <c r="I65" s="1"/>
  <c r="AC83"/>
  <c r="AG82" s="1"/>
  <c r="AC109"/>
  <c r="AE108" s="1"/>
  <c r="O49"/>
  <c r="Q50" s="1"/>
  <c r="R50" s="1"/>
  <c r="C9"/>
  <c r="D8" s="1"/>
  <c r="C41"/>
  <c r="AC43"/>
  <c r="AG42" s="1"/>
  <c r="AI43" s="1"/>
  <c r="AJ43" s="1"/>
  <c r="C63"/>
  <c r="E62" s="1"/>
  <c r="K98"/>
  <c r="M97" s="1"/>
  <c r="K116"/>
  <c r="M115" s="1"/>
  <c r="K131"/>
  <c r="N130" s="1"/>
  <c r="T140"/>
  <c r="J146"/>
  <c r="AB146" s="1"/>
  <c r="C74" i="8"/>
  <c r="E73" s="1"/>
  <c r="T7"/>
  <c r="V6" s="1"/>
  <c r="C94"/>
  <c r="E93" s="1"/>
  <c r="C96"/>
  <c r="D95" s="1"/>
  <c r="C19"/>
  <c r="E18" s="1"/>
  <c r="AE75" i="9"/>
  <c r="AG75"/>
  <c r="AF75"/>
  <c r="AI76" s="1"/>
  <c r="AJ76" s="1"/>
  <c r="M93"/>
  <c r="N93"/>
  <c r="O93"/>
  <c r="Q94" s="1"/>
  <c r="R94" s="1"/>
  <c r="O18"/>
  <c r="Q19" s="1"/>
  <c r="R19" s="1"/>
  <c r="N18"/>
  <c r="M18"/>
  <c r="D84"/>
  <c r="H85" s="1"/>
  <c r="I85" s="1"/>
  <c r="E84"/>
  <c r="F84"/>
  <c r="AG40"/>
  <c r="AI41" s="1"/>
  <c r="AJ41" s="1"/>
  <c r="AE40"/>
  <c r="AF40"/>
  <c r="V49"/>
  <c r="W49"/>
  <c r="X49"/>
  <c r="Z50" s="1"/>
  <c r="AA50" s="1"/>
  <c r="AE64"/>
  <c r="AF64"/>
  <c r="AI65" s="1"/>
  <c r="AJ65" s="1"/>
  <c r="AG64"/>
  <c r="M75"/>
  <c r="N75"/>
  <c r="O75"/>
  <c r="Q76" s="1"/>
  <c r="R76" s="1"/>
  <c r="O106"/>
  <c r="Q107" s="1"/>
  <c r="R107" s="1"/>
  <c r="M106"/>
  <c r="N106"/>
  <c r="D163"/>
  <c r="H164" s="1"/>
  <c r="I164" s="1"/>
  <c r="E163"/>
  <c r="F163"/>
  <c r="AE170"/>
  <c r="AF170"/>
  <c r="AI171" s="1"/>
  <c r="AJ171" s="1"/>
  <c r="AG170"/>
  <c r="D18"/>
  <c r="E18"/>
  <c r="F18"/>
  <c r="H19" s="1"/>
  <c r="I19" s="1"/>
  <c r="V38"/>
  <c r="W38"/>
  <c r="X38"/>
  <c r="Z39" s="1"/>
  <c r="AA39" s="1"/>
  <c r="M51"/>
  <c r="N51"/>
  <c r="O51"/>
  <c r="Q52" s="1"/>
  <c r="R52" s="1"/>
  <c r="D148"/>
  <c r="H149" s="1"/>
  <c r="I149" s="1"/>
  <c r="E148"/>
  <c r="F148"/>
  <c r="AE8"/>
  <c r="AF8"/>
  <c r="AG8"/>
  <c r="AI9" s="1"/>
  <c r="AJ9" s="1"/>
  <c r="M40"/>
  <c r="N40"/>
  <c r="O40"/>
  <c r="Q41" s="1"/>
  <c r="R41" s="1"/>
  <c r="D51"/>
  <c r="H52" s="1"/>
  <c r="I52" s="1"/>
  <c r="F51"/>
  <c r="E51"/>
  <c r="F108"/>
  <c r="D108"/>
  <c r="H109" s="1"/>
  <c r="I109" s="1"/>
  <c r="E108"/>
  <c r="AE16"/>
  <c r="AG16"/>
  <c r="AI17" s="1"/>
  <c r="AJ17" s="1"/>
  <c r="AF16"/>
  <c r="M31"/>
  <c r="O31"/>
  <c r="Q32" s="1"/>
  <c r="R32" s="1"/>
  <c r="N31"/>
  <c r="F42"/>
  <c r="D42"/>
  <c r="H43" s="1"/>
  <c r="I43" s="1"/>
  <c r="E42"/>
  <c r="AE128"/>
  <c r="AF128"/>
  <c r="AI129" s="1"/>
  <c r="AJ129" s="1"/>
  <c r="AG128"/>
  <c r="M117"/>
  <c r="N117"/>
  <c r="O117"/>
  <c r="Q118" s="1"/>
  <c r="R118" s="1"/>
  <c r="M128"/>
  <c r="N128"/>
  <c r="O128"/>
  <c r="Q129" s="1"/>
  <c r="R129" s="1"/>
  <c r="V137"/>
  <c r="W137"/>
  <c r="X137"/>
  <c r="Z138" s="1"/>
  <c r="AA138" s="1"/>
  <c r="AE152"/>
  <c r="AF152"/>
  <c r="AI153" s="1"/>
  <c r="AJ153" s="1"/>
  <c r="AG152"/>
  <c r="AE163"/>
  <c r="AF163"/>
  <c r="AI164" s="1"/>
  <c r="AJ164" s="1"/>
  <c r="AG163"/>
  <c r="M139"/>
  <c r="N139"/>
  <c r="O139"/>
  <c r="Q140" s="1"/>
  <c r="R140" s="1"/>
  <c r="D137"/>
  <c r="H138" s="1"/>
  <c r="I138" s="1"/>
  <c r="E137"/>
  <c r="F137"/>
  <c r="D4"/>
  <c r="F4"/>
  <c r="H5" s="1"/>
  <c r="I5" s="1"/>
  <c r="E4"/>
  <c r="M82"/>
  <c r="N82"/>
  <c r="O82"/>
  <c r="Q83" s="1"/>
  <c r="R83" s="1"/>
  <c r="D130"/>
  <c r="H131" s="1"/>
  <c r="I131" s="1"/>
  <c r="E130"/>
  <c r="F130"/>
  <c r="AF29"/>
  <c r="AG29"/>
  <c r="AI30" s="1"/>
  <c r="AJ30" s="1"/>
  <c r="AE29"/>
  <c r="AE53"/>
  <c r="AG53"/>
  <c r="AF53"/>
  <c r="AI54" s="1"/>
  <c r="AJ54" s="1"/>
  <c r="M163"/>
  <c r="N163"/>
  <c r="O163"/>
  <c r="Q164" s="1"/>
  <c r="R164" s="1"/>
  <c r="D95"/>
  <c r="H96" s="1"/>
  <c r="I96" s="1"/>
  <c r="E95"/>
  <c r="F95"/>
  <c r="F73"/>
  <c r="D73"/>
  <c r="H74" s="1"/>
  <c r="I74" s="1"/>
  <c r="E73"/>
  <c r="AE117"/>
  <c r="AF117"/>
  <c r="AI118" s="1"/>
  <c r="AJ118" s="1"/>
  <c r="AG117"/>
  <c r="W4"/>
  <c r="X4"/>
  <c r="Z5" s="1"/>
  <c r="AA5" s="1"/>
  <c r="V4"/>
  <c r="AG84"/>
  <c r="AE84"/>
  <c r="AF84"/>
  <c r="AI85" s="1"/>
  <c r="AJ85" s="1"/>
  <c r="M170"/>
  <c r="N170"/>
  <c r="O170"/>
  <c r="Q171" s="1"/>
  <c r="R171" s="1"/>
  <c r="D60"/>
  <c r="H61" s="1"/>
  <c r="I61" s="1"/>
  <c r="E60"/>
  <c r="F60"/>
  <c r="AE93"/>
  <c r="AF93"/>
  <c r="AI94" s="1"/>
  <c r="AJ94" s="1"/>
  <c r="AG93"/>
  <c r="AE104"/>
  <c r="AF104"/>
  <c r="AI105" s="1"/>
  <c r="AJ105" s="1"/>
  <c r="AG104"/>
  <c r="V126"/>
  <c r="W126"/>
  <c r="X126"/>
  <c r="Z127" s="1"/>
  <c r="AA127" s="1"/>
  <c r="AE141"/>
  <c r="AF141"/>
  <c r="AI142" s="1"/>
  <c r="AJ142" s="1"/>
  <c r="AG141"/>
  <c r="D172"/>
  <c r="E172"/>
  <c r="F172"/>
  <c r="H173" s="1"/>
  <c r="I173" s="1"/>
  <c r="AC5"/>
  <c r="N62"/>
  <c r="W18"/>
  <c r="T28"/>
  <c r="F6"/>
  <c r="H7" s="1"/>
  <c r="I7" s="1"/>
  <c r="K30"/>
  <c r="C50"/>
  <c r="W16"/>
  <c r="K17"/>
  <c r="D27"/>
  <c r="H28" s="1"/>
  <c r="I28" s="1"/>
  <c r="E38"/>
  <c r="T43"/>
  <c r="AC52"/>
  <c r="C54"/>
  <c r="T61"/>
  <c r="C72"/>
  <c r="K87"/>
  <c r="AC87"/>
  <c r="T96"/>
  <c r="K105"/>
  <c r="C107"/>
  <c r="T131"/>
  <c r="AC140"/>
  <c r="N141"/>
  <c r="C142"/>
  <c r="T149"/>
  <c r="O152"/>
  <c r="C160"/>
  <c r="K175"/>
  <c r="AC175"/>
  <c r="AC116"/>
  <c r="AC151"/>
  <c r="C171"/>
  <c r="K21"/>
  <c r="AC39"/>
  <c r="K74"/>
  <c r="AC74"/>
  <c r="C76"/>
  <c r="C94"/>
  <c r="K109"/>
  <c r="T118"/>
  <c r="K127"/>
  <c r="AC127"/>
  <c r="K162"/>
  <c r="AC162"/>
  <c r="O6"/>
  <c r="Q7" s="1"/>
  <c r="R7" s="1"/>
  <c r="F29"/>
  <c r="AC32"/>
  <c r="T41"/>
  <c r="AC50"/>
  <c r="O62"/>
  <c r="Q63" s="1"/>
  <c r="R63" s="1"/>
  <c r="K85"/>
  <c r="C87"/>
  <c r="T94"/>
  <c r="O115"/>
  <c r="Q116" s="1"/>
  <c r="R116" s="1"/>
  <c r="K120"/>
  <c r="AC120"/>
  <c r="T129"/>
  <c r="AC138"/>
  <c r="C140"/>
  <c r="F152"/>
  <c r="K173"/>
  <c r="AC173"/>
  <c r="C175"/>
  <c r="N115"/>
  <c r="AC149"/>
  <c r="D29"/>
  <c r="H30" s="1"/>
  <c r="I30" s="1"/>
  <c r="K72"/>
  <c r="AC72"/>
  <c r="T116"/>
  <c r="K160"/>
  <c r="AC160"/>
  <c r="X18"/>
  <c r="Z19" s="1"/>
  <c r="AA19" s="1"/>
  <c r="AG20"/>
  <c r="AI21" s="1"/>
  <c r="AJ21" s="1"/>
  <c r="N6"/>
  <c r="F16"/>
  <c r="H17" s="1"/>
  <c r="I17" s="1"/>
  <c r="F27"/>
  <c r="N49"/>
  <c r="T118" i="8"/>
  <c r="C116"/>
  <c r="O38"/>
  <c r="Q39" s="1"/>
  <c r="R39" s="1"/>
  <c r="M38"/>
  <c r="N38"/>
  <c r="T140"/>
  <c r="V115"/>
  <c r="W115"/>
  <c r="X115"/>
  <c r="Z116" s="1"/>
  <c r="AA116" s="1"/>
  <c r="V104"/>
  <c r="W104"/>
  <c r="X104"/>
  <c r="Z105" s="1"/>
  <c r="AA105" s="1"/>
  <c r="N82"/>
  <c r="O82"/>
  <c r="Q83" s="1"/>
  <c r="R83" s="1"/>
  <c r="V71"/>
  <c r="W71"/>
  <c r="X71"/>
  <c r="Z72" s="1"/>
  <c r="AA72" s="1"/>
  <c r="V60"/>
  <c r="W60"/>
  <c r="X60"/>
  <c r="Z61" s="1"/>
  <c r="AA61" s="1"/>
  <c r="T63"/>
  <c r="T66" s="1"/>
  <c r="T65"/>
  <c r="V27"/>
  <c r="W27"/>
  <c r="Z28" s="1"/>
  <c r="AA28" s="1"/>
  <c r="X27"/>
  <c r="E27"/>
  <c r="D27"/>
  <c r="H28" s="1"/>
  <c r="I28" s="1"/>
  <c r="D29"/>
  <c r="X18"/>
  <c r="V18"/>
  <c r="W18"/>
  <c r="M18"/>
  <c r="N18"/>
  <c r="O18"/>
  <c r="Q19" s="1"/>
  <c r="R19" s="1"/>
  <c r="F18"/>
  <c r="H19" s="1"/>
  <c r="I19" s="1"/>
  <c r="T17"/>
  <c r="C21"/>
  <c r="D20" s="1"/>
  <c r="K127"/>
  <c r="T138"/>
  <c r="C105"/>
  <c r="K109"/>
  <c r="N108" s="1"/>
  <c r="C109"/>
  <c r="D108" s="1"/>
  <c r="C129"/>
  <c r="D128" s="1"/>
  <c r="AC9"/>
  <c r="AE8" s="1"/>
  <c r="T76"/>
  <c r="AC83"/>
  <c r="AC88" s="1"/>
  <c r="K41"/>
  <c r="O40" s="1"/>
  <c r="Q41" s="1"/>
  <c r="R41" s="1"/>
  <c r="K43"/>
  <c r="M42" s="1"/>
  <c r="K63"/>
  <c r="M62" s="1"/>
  <c r="C43"/>
  <c r="F42" s="1"/>
  <c r="AC109"/>
  <c r="AG108" s="1"/>
  <c r="C61"/>
  <c r="AG4"/>
  <c r="AI5" s="1"/>
  <c r="AJ5" s="1"/>
  <c r="AE4"/>
  <c r="AF4"/>
  <c r="E95"/>
  <c r="V8"/>
  <c r="W8"/>
  <c r="X8"/>
  <c r="T120"/>
  <c r="T5"/>
  <c r="T21"/>
  <c r="M6"/>
  <c r="AF6"/>
  <c r="C72"/>
  <c r="K85"/>
  <c r="M84" s="1"/>
  <c r="AC39"/>
  <c r="C87"/>
  <c r="D86" s="1"/>
  <c r="T109"/>
  <c r="C118"/>
  <c r="E117" s="1"/>
  <c r="AC127"/>
  <c r="O6"/>
  <c r="Q7" s="1"/>
  <c r="R7" s="1"/>
  <c r="AE6"/>
  <c r="U10"/>
  <c r="K21"/>
  <c r="M20" s="1"/>
  <c r="C138"/>
  <c r="C140"/>
  <c r="T129"/>
  <c r="K129"/>
  <c r="O128" s="1"/>
  <c r="Q129" s="1"/>
  <c r="R129" s="1"/>
  <c r="D119"/>
  <c r="F119"/>
  <c r="T107"/>
  <c r="F95"/>
  <c r="T96"/>
  <c r="T94"/>
  <c r="T85"/>
  <c r="T74"/>
  <c r="AC65"/>
  <c r="AG64" s="1"/>
  <c r="C63"/>
  <c r="T52"/>
  <c r="T50"/>
  <c r="C50"/>
  <c r="C54"/>
  <c r="F53" s="1"/>
  <c r="T43"/>
  <c r="F31"/>
  <c r="D31"/>
  <c r="T32"/>
  <c r="C7"/>
  <c r="C9"/>
  <c r="M97"/>
  <c r="N97"/>
  <c r="O97"/>
  <c r="Q98" s="1"/>
  <c r="R98" s="1"/>
  <c r="AE29"/>
  <c r="AG29"/>
  <c r="AI30" s="1"/>
  <c r="AJ30" s="1"/>
  <c r="AF29"/>
  <c r="AE73"/>
  <c r="AF73"/>
  <c r="AI74" s="1"/>
  <c r="AJ74" s="1"/>
  <c r="AG73"/>
  <c r="M53"/>
  <c r="N53"/>
  <c r="O53"/>
  <c r="Q54" s="1"/>
  <c r="R54" s="1"/>
  <c r="AE20"/>
  <c r="AF20"/>
  <c r="AG20"/>
  <c r="AI21" s="1"/>
  <c r="AJ21" s="1"/>
  <c r="D130"/>
  <c r="M29"/>
  <c r="N29"/>
  <c r="O29"/>
  <c r="Q30" s="1"/>
  <c r="R30" s="1"/>
  <c r="M73"/>
  <c r="N73"/>
  <c r="O73"/>
  <c r="Q74" s="1"/>
  <c r="R74" s="1"/>
  <c r="AE117"/>
  <c r="AF117"/>
  <c r="AI118" s="1"/>
  <c r="AJ118" s="1"/>
  <c r="AG117"/>
  <c r="AE40"/>
  <c r="AF40"/>
  <c r="AG40"/>
  <c r="AI41" s="1"/>
  <c r="AJ41" s="1"/>
  <c r="AE53"/>
  <c r="AF53"/>
  <c r="AI54" s="1"/>
  <c r="AJ54" s="1"/>
  <c r="AG53"/>
  <c r="AE141"/>
  <c r="AF141"/>
  <c r="AI142" s="1"/>
  <c r="AJ142" s="1"/>
  <c r="AG141"/>
  <c r="O64"/>
  <c r="Q65" s="1"/>
  <c r="R65" s="1"/>
  <c r="N64"/>
  <c r="M64"/>
  <c r="AE84"/>
  <c r="AF84"/>
  <c r="AI85" s="1"/>
  <c r="AJ85" s="1"/>
  <c r="AG84"/>
  <c r="AE97"/>
  <c r="AF97"/>
  <c r="AI98" s="1"/>
  <c r="AJ98" s="1"/>
  <c r="AG97"/>
  <c r="M117"/>
  <c r="M141"/>
  <c r="N141"/>
  <c r="O141"/>
  <c r="Q142" s="1"/>
  <c r="R142" s="1"/>
  <c r="K28"/>
  <c r="AC28"/>
  <c r="T30"/>
  <c r="K32"/>
  <c r="AC32"/>
  <c r="K52"/>
  <c r="AC52"/>
  <c r="K72"/>
  <c r="AC72"/>
  <c r="K76"/>
  <c r="AC76"/>
  <c r="K96"/>
  <c r="AC96"/>
  <c r="K116"/>
  <c r="AC116"/>
  <c r="K120"/>
  <c r="AC120"/>
  <c r="K140"/>
  <c r="AC140"/>
  <c r="O86"/>
  <c r="Q87" s="1"/>
  <c r="R87" s="1"/>
  <c r="O106"/>
  <c r="Q107" s="1"/>
  <c r="R107" s="1"/>
  <c r="O130"/>
  <c r="Q131" s="1"/>
  <c r="R131" s="1"/>
  <c r="K17"/>
  <c r="AC17"/>
  <c r="F29"/>
  <c r="C39"/>
  <c r="T39"/>
  <c r="K61"/>
  <c r="AC61"/>
  <c r="AC66" s="1"/>
  <c r="C83"/>
  <c r="T83"/>
  <c r="N86"/>
  <c r="K105"/>
  <c r="AC105"/>
  <c r="N106"/>
  <c r="C127"/>
  <c r="T127"/>
  <c r="T132" s="1"/>
  <c r="N130"/>
  <c r="F141"/>
  <c r="H142" s="1"/>
  <c r="I142" s="1"/>
  <c r="K5"/>
  <c r="K9"/>
  <c r="AG62"/>
  <c r="AG106"/>
  <c r="AG130"/>
  <c r="E141"/>
  <c r="AI7"/>
  <c r="AJ7" s="1"/>
  <c r="K50"/>
  <c r="AC50"/>
  <c r="AC55" s="1"/>
  <c r="AF62"/>
  <c r="AI63" s="1"/>
  <c r="AJ63" s="1"/>
  <c r="AF86"/>
  <c r="AI87" s="1"/>
  <c r="AJ87" s="1"/>
  <c r="K94"/>
  <c r="AC94"/>
  <c r="AF106"/>
  <c r="AI107" s="1"/>
  <c r="AJ107" s="1"/>
  <c r="AF130"/>
  <c r="AI131" s="1"/>
  <c r="AJ131" s="1"/>
  <c r="K138"/>
  <c r="AC138"/>
  <c r="E84" l="1"/>
  <c r="AG86"/>
  <c r="D4"/>
  <c r="AG60" i="9"/>
  <c r="AE20"/>
  <c r="F4" i="8"/>
  <c r="H5" s="1"/>
  <c r="I5" s="1"/>
  <c r="T33"/>
  <c r="AC44"/>
  <c r="E16" i="9"/>
  <c r="AF60"/>
  <c r="AI61" s="1"/>
  <c r="AJ61" s="1"/>
  <c r="F73" i="8"/>
  <c r="K143"/>
  <c r="F84"/>
  <c r="H85" s="1"/>
  <c r="I85" s="1"/>
  <c r="K55"/>
  <c r="T44"/>
  <c r="F40"/>
  <c r="H41" s="1"/>
  <c r="I41" s="1"/>
  <c r="AE128"/>
  <c r="E106"/>
  <c r="AF97" i="9"/>
  <c r="AI98" s="1"/>
  <c r="AJ98" s="1"/>
  <c r="W152"/>
  <c r="T77" i="8"/>
  <c r="AF128"/>
  <c r="AI129" s="1"/>
  <c r="AJ129" s="1"/>
  <c r="F106"/>
  <c r="H107" s="1"/>
  <c r="I107" s="1"/>
  <c r="E104" i="9"/>
  <c r="X159"/>
  <c r="Z160" s="1"/>
  <c r="AA160" s="1"/>
  <c r="M42"/>
  <c r="X152"/>
  <c r="Z153" s="1"/>
  <c r="AA153" s="1"/>
  <c r="W170"/>
  <c r="H131" i="8"/>
  <c r="I131" s="1"/>
  <c r="T88"/>
  <c r="T110"/>
  <c r="E97"/>
  <c r="F97"/>
  <c r="H98" s="1"/>
  <c r="I98" s="1"/>
  <c r="AC132"/>
  <c r="F93"/>
  <c r="W159" i="9"/>
  <c r="D6"/>
  <c r="E31"/>
  <c r="T22" i="8"/>
  <c r="D31" i="9"/>
  <c r="H32" s="1"/>
  <c r="I32" s="1"/>
  <c r="I33" s="1"/>
  <c r="C55" i="8"/>
  <c r="T99"/>
  <c r="F115" i="9"/>
  <c r="F8"/>
  <c r="H9" s="1"/>
  <c r="I9" s="1"/>
  <c r="I10" s="1"/>
  <c r="AC143" i="8"/>
  <c r="E75"/>
  <c r="O130" i="9"/>
  <c r="Q131" s="1"/>
  <c r="R131" s="1"/>
  <c r="X130" s="1"/>
  <c r="Z131" s="1"/>
  <c r="AA131" s="1"/>
  <c r="AG62"/>
  <c r="AE106"/>
  <c r="O148"/>
  <c r="Q149" s="1"/>
  <c r="R149" s="1"/>
  <c r="R154" s="1"/>
  <c r="W71"/>
  <c r="M148"/>
  <c r="C132" i="8"/>
  <c r="E40"/>
  <c r="F75"/>
  <c r="H76" s="1"/>
  <c r="I76" s="1"/>
  <c r="D115" i="9"/>
  <c r="H116" s="1"/>
  <c r="I116" s="1"/>
  <c r="I121" s="1"/>
  <c r="AF62"/>
  <c r="AI63" s="1"/>
  <c r="AJ63" s="1"/>
  <c r="AJ66" s="1"/>
  <c r="E8"/>
  <c r="C10"/>
  <c r="AJ22"/>
  <c r="K22" i="8"/>
  <c r="E130"/>
  <c r="O95" i="9"/>
  <c r="Q96" s="1"/>
  <c r="R96" s="1"/>
  <c r="M130"/>
  <c r="V71"/>
  <c r="AG106"/>
  <c r="K99" i="8"/>
  <c r="C88"/>
  <c r="D18"/>
  <c r="AF18"/>
  <c r="F97" i="9"/>
  <c r="F104"/>
  <c r="M95"/>
  <c r="E128"/>
  <c r="V16"/>
  <c r="AC22" i="8"/>
  <c r="O117"/>
  <c r="Q118" s="1"/>
  <c r="R118" s="1"/>
  <c r="V117" s="1"/>
  <c r="T55"/>
  <c r="AG27" i="9"/>
  <c r="AI28" s="1"/>
  <c r="AJ28" s="1"/>
  <c r="AF27"/>
  <c r="K10"/>
  <c r="E16" i="8"/>
  <c r="W8" i="9"/>
  <c r="X170"/>
  <c r="Z171" s="1"/>
  <c r="AA171" s="1"/>
  <c r="F16" i="8"/>
  <c r="H17" s="1"/>
  <c r="I17" s="1"/>
  <c r="F64" i="9"/>
  <c r="D97"/>
  <c r="H98" s="1"/>
  <c r="I98" s="1"/>
  <c r="O42"/>
  <c r="Q43" s="1"/>
  <c r="R43" s="1"/>
  <c r="W42" s="1"/>
  <c r="E64"/>
  <c r="K44" i="8"/>
  <c r="AF6" i="9"/>
  <c r="AG97"/>
  <c r="X8"/>
  <c r="Z9" s="1"/>
  <c r="AA9" s="1"/>
  <c r="T10"/>
  <c r="AF42" i="8"/>
  <c r="AG42"/>
  <c r="AI43" s="1"/>
  <c r="AJ43" s="1"/>
  <c r="K121"/>
  <c r="H32"/>
  <c r="I32" s="1"/>
  <c r="W6"/>
  <c r="C77"/>
  <c r="AG18"/>
  <c r="AI19" s="1"/>
  <c r="AJ19" s="1"/>
  <c r="T121"/>
  <c r="AG6" i="9"/>
  <c r="AI7" s="1"/>
  <c r="AJ7" s="1"/>
  <c r="D93" i="8"/>
  <c r="H94" s="1"/>
  <c r="I94" s="1"/>
  <c r="C99"/>
  <c r="X6" i="9"/>
  <c r="Z7" s="1"/>
  <c r="AA7" s="1"/>
  <c r="W6"/>
  <c r="V6"/>
  <c r="D152"/>
  <c r="H153" s="1"/>
  <c r="I153" s="1"/>
  <c r="E152"/>
  <c r="M150"/>
  <c r="N150"/>
  <c r="M82" i="8"/>
  <c r="K88"/>
  <c r="D82" i="9"/>
  <c r="H83" s="1"/>
  <c r="I83" s="1"/>
  <c r="F117"/>
  <c r="M27"/>
  <c r="E64" i="8"/>
  <c r="C66"/>
  <c r="O4" i="9"/>
  <c r="Q5" s="1"/>
  <c r="R5" s="1"/>
  <c r="F82"/>
  <c r="M60"/>
  <c r="D115" i="8"/>
  <c r="H116" s="1"/>
  <c r="I116" s="1"/>
  <c r="C121"/>
  <c r="O141" i="9"/>
  <c r="Q142" s="1"/>
  <c r="R142" s="1"/>
  <c r="M141"/>
  <c r="F20"/>
  <c r="H21" s="1"/>
  <c r="I21" s="1"/>
  <c r="I22" s="1"/>
  <c r="D20"/>
  <c r="AE130"/>
  <c r="AF130"/>
  <c r="AI131" s="1"/>
  <c r="AJ131" s="1"/>
  <c r="O60"/>
  <c r="Q61" s="1"/>
  <c r="R61" s="1"/>
  <c r="N97"/>
  <c r="O27"/>
  <c r="Q28" s="1"/>
  <c r="R28" s="1"/>
  <c r="D150"/>
  <c r="H151" s="1"/>
  <c r="I151" s="1"/>
  <c r="I154" s="1"/>
  <c r="AF82"/>
  <c r="AI83" s="1"/>
  <c r="AJ83" s="1"/>
  <c r="AE82"/>
  <c r="AE95"/>
  <c r="AF95"/>
  <c r="AI96" s="1"/>
  <c r="AJ96" s="1"/>
  <c r="AJ99" s="1"/>
  <c r="F38"/>
  <c r="D38"/>
  <c r="H39" s="1"/>
  <c r="I39" s="1"/>
  <c r="T10" i="8"/>
  <c r="C44"/>
  <c r="F64"/>
  <c r="H65" s="1"/>
  <c r="I65" s="1"/>
  <c r="K33"/>
  <c r="D51"/>
  <c r="H52" s="1"/>
  <c r="I52" s="1"/>
  <c r="C143"/>
  <c r="K132"/>
  <c r="F62" i="9"/>
  <c r="M4"/>
  <c r="C22" i="8"/>
  <c r="O8" i="9"/>
  <c r="Q9" s="1"/>
  <c r="R9" s="1"/>
  <c r="N8"/>
  <c r="M8"/>
  <c r="F126"/>
  <c r="D126"/>
  <c r="H127" s="1"/>
  <c r="I127" s="1"/>
  <c r="I132" s="1"/>
  <c r="D40"/>
  <c r="H41" s="1"/>
  <c r="I41" s="1"/>
  <c r="F40"/>
  <c r="E40"/>
  <c r="O53"/>
  <c r="Q54" s="1"/>
  <c r="R54" s="1"/>
  <c r="R55" s="1"/>
  <c r="M53"/>
  <c r="AC99" i="8"/>
  <c r="K110"/>
  <c r="AC121"/>
  <c r="K77"/>
  <c r="AC33"/>
  <c r="F51"/>
  <c r="T143"/>
  <c r="F150" i="9"/>
  <c r="E117"/>
  <c r="D62"/>
  <c r="H63" s="1"/>
  <c r="I63" s="1"/>
  <c r="I66" s="1"/>
  <c r="F161"/>
  <c r="D161"/>
  <c r="H162" s="1"/>
  <c r="I162" s="1"/>
  <c r="AF108"/>
  <c r="AI109" s="1"/>
  <c r="AJ109" s="1"/>
  <c r="AJ110" s="1"/>
  <c r="AG108"/>
  <c r="O64"/>
  <c r="Q65" s="1"/>
  <c r="R65" s="1"/>
  <c r="N64"/>
  <c r="M64"/>
  <c r="AE42"/>
  <c r="AF42"/>
  <c r="M137"/>
  <c r="O137"/>
  <c r="Q138" s="1"/>
  <c r="R138" s="1"/>
  <c r="M38"/>
  <c r="O38"/>
  <c r="Q39" s="1"/>
  <c r="R39" s="1"/>
  <c r="X104"/>
  <c r="Z105" s="1"/>
  <c r="AA105" s="1"/>
  <c r="V104"/>
  <c r="AC110" i="8"/>
  <c r="K66"/>
  <c r="E108"/>
  <c r="AC77"/>
  <c r="X6"/>
  <c r="Z7" s="1"/>
  <c r="AA7" s="1"/>
  <c r="C110"/>
  <c r="N4" i="9"/>
  <c r="O97"/>
  <c r="Q98" s="1"/>
  <c r="R98" s="1"/>
  <c r="R99" s="1"/>
  <c r="E161"/>
  <c r="H96" i="8"/>
  <c r="I96" s="1"/>
  <c r="O62"/>
  <c r="Q63" s="1"/>
  <c r="R63" s="1"/>
  <c r="W62" s="1"/>
  <c r="F115"/>
  <c r="D73"/>
  <c r="H74" s="1"/>
  <c r="I74" s="1"/>
  <c r="E115"/>
  <c r="H30"/>
  <c r="I30" s="1"/>
  <c r="H120"/>
  <c r="I120" s="1"/>
  <c r="N40"/>
  <c r="N62"/>
  <c r="O20"/>
  <c r="Q21" s="1"/>
  <c r="R21" s="1"/>
  <c r="X20" s="1"/>
  <c r="Z21" s="1"/>
  <c r="AA21" s="1"/>
  <c r="AE71" i="9"/>
  <c r="AF71"/>
  <c r="AI72" s="1"/>
  <c r="AJ72" s="1"/>
  <c r="AG71"/>
  <c r="AF161"/>
  <c r="AI162" s="1"/>
  <c r="AJ162" s="1"/>
  <c r="AG161"/>
  <c r="AE161"/>
  <c r="AG119"/>
  <c r="AE119"/>
  <c r="AF119"/>
  <c r="AI120" s="1"/>
  <c r="AJ120" s="1"/>
  <c r="W40"/>
  <c r="X40"/>
  <c r="Z41" s="1"/>
  <c r="AA41" s="1"/>
  <c r="V40"/>
  <c r="D170"/>
  <c r="E170"/>
  <c r="F170"/>
  <c r="H171" s="1"/>
  <c r="I171" s="1"/>
  <c r="D86"/>
  <c r="H87" s="1"/>
  <c r="I87" s="1"/>
  <c r="I88" s="1"/>
  <c r="E86"/>
  <c r="F86"/>
  <c r="D71"/>
  <c r="H72" s="1"/>
  <c r="I72" s="1"/>
  <c r="E71"/>
  <c r="F71"/>
  <c r="W163"/>
  <c r="X163"/>
  <c r="Z164" s="1"/>
  <c r="AA164" s="1"/>
  <c r="V163"/>
  <c r="V31"/>
  <c r="W31"/>
  <c r="Z32" s="1"/>
  <c r="AA32" s="1"/>
  <c r="X31"/>
  <c r="V95"/>
  <c r="X95"/>
  <c r="Z96" s="1"/>
  <c r="AA96" s="1"/>
  <c r="W95"/>
  <c r="O159"/>
  <c r="Q160" s="1"/>
  <c r="R160" s="1"/>
  <c r="M159"/>
  <c r="N159"/>
  <c r="O71"/>
  <c r="Q72" s="1"/>
  <c r="R72" s="1"/>
  <c r="M71"/>
  <c r="N71"/>
  <c r="AG49"/>
  <c r="AE49"/>
  <c r="AF49"/>
  <c r="AI50" s="1"/>
  <c r="AJ50" s="1"/>
  <c r="M161"/>
  <c r="N161"/>
  <c r="O161"/>
  <c r="Q162" s="1"/>
  <c r="R162" s="1"/>
  <c r="AF73"/>
  <c r="AI74" s="1"/>
  <c r="AJ74" s="1"/>
  <c r="AG73"/>
  <c r="AE73"/>
  <c r="M174"/>
  <c r="N174"/>
  <c r="O174"/>
  <c r="Q175" s="1"/>
  <c r="R175" s="1"/>
  <c r="D141"/>
  <c r="H142" s="1"/>
  <c r="I142" s="1"/>
  <c r="E141"/>
  <c r="F141"/>
  <c r="W27"/>
  <c r="Z28" s="1"/>
  <c r="AA28" s="1"/>
  <c r="V27"/>
  <c r="X27"/>
  <c r="AE159"/>
  <c r="AF159"/>
  <c r="AI160" s="1"/>
  <c r="AJ160" s="1"/>
  <c r="AG159"/>
  <c r="M172"/>
  <c r="N172"/>
  <c r="O172"/>
  <c r="Q173" s="1"/>
  <c r="R173" s="1"/>
  <c r="AG172"/>
  <c r="AE172"/>
  <c r="AF172"/>
  <c r="AI173" s="1"/>
  <c r="AJ173" s="1"/>
  <c r="M119"/>
  <c r="N119"/>
  <c r="O119"/>
  <c r="Q120" s="1"/>
  <c r="R120" s="1"/>
  <c r="R121" s="1"/>
  <c r="AE115"/>
  <c r="AF115"/>
  <c r="AI116" s="1"/>
  <c r="AJ116" s="1"/>
  <c r="AG115"/>
  <c r="V148"/>
  <c r="W148"/>
  <c r="X148"/>
  <c r="Z149" s="1"/>
  <c r="AA149" s="1"/>
  <c r="W60"/>
  <c r="V60"/>
  <c r="X60"/>
  <c r="Z61" s="1"/>
  <c r="AA61" s="1"/>
  <c r="AF4"/>
  <c r="AC10"/>
  <c r="AE4"/>
  <c r="AG4"/>
  <c r="AI5" s="1"/>
  <c r="AJ5" s="1"/>
  <c r="X51"/>
  <c r="Z52" s="1"/>
  <c r="AA52" s="1"/>
  <c r="V51"/>
  <c r="W51"/>
  <c r="W75"/>
  <c r="X75"/>
  <c r="Z76" s="1"/>
  <c r="AA76" s="1"/>
  <c r="V75"/>
  <c r="AE174"/>
  <c r="AF174"/>
  <c r="AG174"/>
  <c r="AI175" s="1"/>
  <c r="AJ175" s="1"/>
  <c r="V117"/>
  <c r="W117"/>
  <c r="X117"/>
  <c r="Z118" s="1"/>
  <c r="AA118" s="1"/>
  <c r="V106"/>
  <c r="W106"/>
  <c r="X106"/>
  <c r="Z107" s="1"/>
  <c r="AA107" s="1"/>
  <c r="V62"/>
  <c r="W62"/>
  <c r="X62"/>
  <c r="Z63" s="1"/>
  <c r="AA63" s="1"/>
  <c r="F75"/>
  <c r="D75"/>
  <c r="H76" s="1"/>
  <c r="I76" s="1"/>
  <c r="E75"/>
  <c r="D174"/>
  <c r="E174"/>
  <c r="F174"/>
  <c r="H175" s="1"/>
  <c r="I175" s="1"/>
  <c r="D93"/>
  <c r="H94" s="1"/>
  <c r="I94" s="1"/>
  <c r="I99" s="1"/>
  <c r="F93"/>
  <c r="E93"/>
  <c r="AE150"/>
  <c r="AF150"/>
  <c r="AI151" s="1"/>
  <c r="AJ151" s="1"/>
  <c r="AG150"/>
  <c r="M84"/>
  <c r="O84"/>
  <c r="Q85" s="1"/>
  <c r="R85" s="1"/>
  <c r="N84"/>
  <c r="M108"/>
  <c r="N108"/>
  <c r="O108"/>
  <c r="Q109" s="1"/>
  <c r="R109" s="1"/>
  <c r="M29"/>
  <c r="N29"/>
  <c r="O29"/>
  <c r="Q30" s="1"/>
  <c r="R30" s="1"/>
  <c r="V130"/>
  <c r="V115"/>
  <c r="W115"/>
  <c r="X115"/>
  <c r="Z116" s="1"/>
  <c r="AA116" s="1"/>
  <c r="AG137"/>
  <c r="AE137"/>
  <c r="AF137"/>
  <c r="AI138" s="1"/>
  <c r="AJ138" s="1"/>
  <c r="M20"/>
  <c r="O20"/>
  <c r="Q21" s="1"/>
  <c r="R21" s="1"/>
  <c r="N20"/>
  <c r="M104"/>
  <c r="N104"/>
  <c r="O104"/>
  <c r="Q105" s="1"/>
  <c r="R105" s="1"/>
  <c r="AG51"/>
  <c r="AE51"/>
  <c r="AF51"/>
  <c r="AI52" s="1"/>
  <c r="AJ52" s="1"/>
  <c r="M16"/>
  <c r="N16"/>
  <c r="O16"/>
  <c r="Q17" s="1"/>
  <c r="R17" s="1"/>
  <c r="D139"/>
  <c r="H140" s="1"/>
  <c r="I140" s="1"/>
  <c r="E139"/>
  <c r="F139"/>
  <c r="W93"/>
  <c r="X93"/>
  <c r="Z94" s="1"/>
  <c r="AA94" s="1"/>
  <c r="V93"/>
  <c r="AG31"/>
  <c r="AI32" s="1"/>
  <c r="AJ32" s="1"/>
  <c r="AE31"/>
  <c r="AF31"/>
  <c r="M126"/>
  <c r="N126"/>
  <c r="O126"/>
  <c r="Q127" s="1"/>
  <c r="R127" s="1"/>
  <c r="R132" s="1"/>
  <c r="AF38"/>
  <c r="AE38"/>
  <c r="AG38"/>
  <c r="AI39" s="1"/>
  <c r="AJ39" s="1"/>
  <c r="AJ44" s="1"/>
  <c r="D159"/>
  <c r="H160" s="1"/>
  <c r="I160" s="1"/>
  <c r="E159"/>
  <c r="F159"/>
  <c r="AE139"/>
  <c r="AF139"/>
  <c r="AI140" s="1"/>
  <c r="AJ140" s="1"/>
  <c r="AG139"/>
  <c r="D106"/>
  <c r="H107" s="1"/>
  <c r="I107" s="1"/>
  <c r="I110" s="1"/>
  <c r="E106"/>
  <c r="F106"/>
  <c r="M86"/>
  <c r="N86"/>
  <c r="O86"/>
  <c r="Q87" s="1"/>
  <c r="R87" s="1"/>
  <c r="X139"/>
  <c r="Z140" s="1"/>
  <c r="AA140" s="1"/>
  <c r="V139"/>
  <c r="W139"/>
  <c r="W128"/>
  <c r="X128"/>
  <c r="Z129" s="1"/>
  <c r="AA129" s="1"/>
  <c r="V128"/>
  <c r="AE148"/>
  <c r="AF148"/>
  <c r="AI149" s="1"/>
  <c r="AJ149" s="1"/>
  <c r="AG148"/>
  <c r="V150"/>
  <c r="W150"/>
  <c r="X150"/>
  <c r="Z151" s="1"/>
  <c r="AA151" s="1"/>
  <c r="V97"/>
  <c r="AF126"/>
  <c r="AI127" s="1"/>
  <c r="AJ127" s="1"/>
  <c r="AG126"/>
  <c r="AE126"/>
  <c r="M73"/>
  <c r="N73"/>
  <c r="O73"/>
  <c r="Q74" s="1"/>
  <c r="R74" s="1"/>
  <c r="AE86"/>
  <c r="AF86"/>
  <c r="AI87" s="1"/>
  <c r="AJ87" s="1"/>
  <c r="AG86"/>
  <c r="E53"/>
  <c r="F53"/>
  <c r="D53"/>
  <c r="H54" s="1"/>
  <c r="I54" s="1"/>
  <c r="E49"/>
  <c r="D49"/>
  <c r="H50" s="1"/>
  <c r="I50" s="1"/>
  <c r="F49"/>
  <c r="AF108" i="8"/>
  <c r="AI109" s="1"/>
  <c r="AJ109" s="1"/>
  <c r="Z9"/>
  <c r="AA9" s="1"/>
  <c r="M137"/>
  <c r="O137"/>
  <c r="Q138" s="1"/>
  <c r="R138" s="1"/>
  <c r="N137"/>
  <c r="AF137"/>
  <c r="AI138" s="1"/>
  <c r="AJ138" s="1"/>
  <c r="AE137"/>
  <c r="AG137"/>
  <c r="F137"/>
  <c r="E137"/>
  <c r="D137"/>
  <c r="V137"/>
  <c r="W137"/>
  <c r="X137"/>
  <c r="Z138" s="1"/>
  <c r="AA138" s="1"/>
  <c r="D126"/>
  <c r="H127" s="1"/>
  <c r="F126"/>
  <c r="E126"/>
  <c r="M126"/>
  <c r="N126"/>
  <c r="O126"/>
  <c r="Q127" s="1"/>
  <c r="R127" s="1"/>
  <c r="R132" s="1"/>
  <c r="V126"/>
  <c r="W126"/>
  <c r="X126"/>
  <c r="AG126"/>
  <c r="AE126"/>
  <c r="AF126"/>
  <c r="AI127" s="1"/>
  <c r="AE115"/>
  <c r="AF115"/>
  <c r="AI116" s="1"/>
  <c r="AJ116" s="1"/>
  <c r="AG115"/>
  <c r="N115"/>
  <c r="M115"/>
  <c r="O115"/>
  <c r="Q116" s="1"/>
  <c r="R116" s="1"/>
  <c r="M104"/>
  <c r="O104"/>
  <c r="Q105" s="1"/>
  <c r="N104"/>
  <c r="AE108"/>
  <c r="D104"/>
  <c r="E104"/>
  <c r="F104"/>
  <c r="AE104"/>
  <c r="AF104"/>
  <c r="AI105" s="1"/>
  <c r="AG104"/>
  <c r="O108"/>
  <c r="Q109" s="1"/>
  <c r="R109" s="1"/>
  <c r="X108" s="1"/>
  <c r="Z109" s="1"/>
  <c r="AA109" s="1"/>
  <c r="F108"/>
  <c r="H109" s="1"/>
  <c r="I109" s="1"/>
  <c r="M108"/>
  <c r="N93"/>
  <c r="M93"/>
  <c r="O93"/>
  <c r="Q94" s="1"/>
  <c r="R94" s="1"/>
  <c r="AE93"/>
  <c r="AF93"/>
  <c r="AI94" s="1"/>
  <c r="AJ94" s="1"/>
  <c r="AG93"/>
  <c r="W93"/>
  <c r="V93"/>
  <c r="X93"/>
  <c r="Z94" s="1"/>
  <c r="AA94" s="1"/>
  <c r="V82"/>
  <c r="W82"/>
  <c r="X82"/>
  <c r="Z83" s="1"/>
  <c r="AA83" s="1"/>
  <c r="F82"/>
  <c r="D82"/>
  <c r="E82"/>
  <c r="AF82"/>
  <c r="AI83" s="1"/>
  <c r="AJ83" s="1"/>
  <c r="AJ88" s="1"/>
  <c r="AG82"/>
  <c r="AE82"/>
  <c r="F86"/>
  <c r="H87" s="1"/>
  <c r="I87" s="1"/>
  <c r="N71"/>
  <c r="O71"/>
  <c r="Q72" s="1"/>
  <c r="R72" s="1"/>
  <c r="M71"/>
  <c r="AG71"/>
  <c r="AF71"/>
  <c r="AI72" s="1"/>
  <c r="AJ72" s="1"/>
  <c r="AE71"/>
  <c r="D71"/>
  <c r="E71"/>
  <c r="F71"/>
  <c r="O60"/>
  <c r="Q61" s="1"/>
  <c r="M60"/>
  <c r="N60"/>
  <c r="AF60"/>
  <c r="AI61" s="1"/>
  <c r="AJ61" s="1"/>
  <c r="AG60"/>
  <c r="AE60"/>
  <c r="D60"/>
  <c r="E60"/>
  <c r="F60"/>
  <c r="E62"/>
  <c r="D62"/>
  <c r="AE64"/>
  <c r="W49"/>
  <c r="X49"/>
  <c r="Z50" s="1"/>
  <c r="AA50" s="1"/>
  <c r="V49"/>
  <c r="D49"/>
  <c r="H50" s="1"/>
  <c r="E49"/>
  <c r="F49"/>
  <c r="N49"/>
  <c r="O49"/>
  <c r="Q50" s="1"/>
  <c r="R50" s="1"/>
  <c r="M49"/>
  <c r="AG49"/>
  <c r="AE49"/>
  <c r="AF49"/>
  <c r="AI50" s="1"/>
  <c r="AJ50" s="1"/>
  <c r="D38"/>
  <c r="H39" s="1"/>
  <c r="F38"/>
  <c r="E38"/>
  <c r="E42"/>
  <c r="W38"/>
  <c r="V38"/>
  <c r="X38"/>
  <c r="Z39" s="1"/>
  <c r="AA39" s="1"/>
  <c r="AG38"/>
  <c r="AI39" s="1"/>
  <c r="AE38"/>
  <c r="AF38"/>
  <c r="AF27"/>
  <c r="AG27"/>
  <c r="AI28" s="1"/>
  <c r="AJ28" s="1"/>
  <c r="AE27"/>
  <c r="M27"/>
  <c r="N27"/>
  <c r="O27"/>
  <c r="Q28" s="1"/>
  <c r="R28" s="1"/>
  <c r="R33" s="1"/>
  <c r="F20"/>
  <c r="H21" s="1"/>
  <c r="I21" s="1"/>
  <c r="I22" s="1"/>
  <c r="E20"/>
  <c r="V16"/>
  <c r="W16"/>
  <c r="X16"/>
  <c r="Z17" s="1"/>
  <c r="AA17" s="1"/>
  <c r="N16"/>
  <c r="O16"/>
  <c r="Q17" s="1"/>
  <c r="M16"/>
  <c r="AE16"/>
  <c r="AF16"/>
  <c r="AG16"/>
  <c r="AI17" s="1"/>
  <c r="F128"/>
  <c r="H129" s="1"/>
  <c r="I129" s="1"/>
  <c r="M40"/>
  <c r="N20"/>
  <c r="D42"/>
  <c r="H43" s="1"/>
  <c r="I43" s="1"/>
  <c r="E86"/>
  <c r="AG8"/>
  <c r="AI9" s="1"/>
  <c r="AJ9" s="1"/>
  <c r="AJ10" s="1"/>
  <c r="AC10"/>
  <c r="E128"/>
  <c r="AF8"/>
  <c r="N128"/>
  <c r="F117"/>
  <c r="N42"/>
  <c r="D117"/>
  <c r="O42"/>
  <c r="Q43" s="1"/>
  <c r="F62"/>
  <c r="F6"/>
  <c r="H7" s="1"/>
  <c r="I7" s="1"/>
  <c r="D6"/>
  <c r="E6"/>
  <c r="V4"/>
  <c r="W4"/>
  <c r="X4"/>
  <c r="D8"/>
  <c r="E8"/>
  <c r="F8"/>
  <c r="H9" s="1"/>
  <c r="I9" s="1"/>
  <c r="O84"/>
  <c r="Q85" s="1"/>
  <c r="M4"/>
  <c r="N4"/>
  <c r="O4"/>
  <c r="Q5" s="1"/>
  <c r="R5" s="1"/>
  <c r="N84"/>
  <c r="M8"/>
  <c r="O8"/>
  <c r="Q9" s="1"/>
  <c r="R9" s="1"/>
  <c r="N8"/>
  <c r="E139"/>
  <c r="D139"/>
  <c r="F139"/>
  <c r="M128"/>
  <c r="AF64"/>
  <c r="AI65" s="1"/>
  <c r="AJ65" s="1"/>
  <c r="E53"/>
  <c r="D53"/>
  <c r="H54" s="1"/>
  <c r="I54" s="1"/>
  <c r="C10"/>
  <c r="Z127"/>
  <c r="AA127" s="1"/>
  <c r="V130"/>
  <c r="X130"/>
  <c r="Z131" s="1"/>
  <c r="AA131" s="1"/>
  <c r="W130"/>
  <c r="AG95"/>
  <c r="AF95"/>
  <c r="AI96" s="1"/>
  <c r="AJ96" s="1"/>
  <c r="AE95"/>
  <c r="M31"/>
  <c r="N31"/>
  <c r="O31"/>
  <c r="Q32" s="1"/>
  <c r="R32" s="1"/>
  <c r="W141"/>
  <c r="X141"/>
  <c r="Z142" s="1"/>
  <c r="AA142" s="1"/>
  <c r="V141"/>
  <c r="M139"/>
  <c r="N139"/>
  <c r="O139"/>
  <c r="Q140" s="1"/>
  <c r="R140" s="1"/>
  <c r="AG31"/>
  <c r="AI32" s="1"/>
  <c r="AJ32" s="1"/>
  <c r="AF31"/>
  <c r="AE31"/>
  <c r="W73"/>
  <c r="X73"/>
  <c r="Z74" s="1"/>
  <c r="AA74" s="1"/>
  <c r="V73"/>
  <c r="M95"/>
  <c r="N95"/>
  <c r="O95"/>
  <c r="Q96" s="1"/>
  <c r="R96" s="1"/>
  <c r="H83"/>
  <c r="X86"/>
  <c r="Z87" s="1"/>
  <c r="AA87" s="1"/>
  <c r="V86"/>
  <c r="W86"/>
  <c r="Z19"/>
  <c r="AA19" s="1"/>
  <c r="AG139"/>
  <c r="AE139"/>
  <c r="AF139"/>
  <c r="AI140" s="1"/>
  <c r="AJ140" s="1"/>
  <c r="V64"/>
  <c r="W64"/>
  <c r="X64"/>
  <c r="Z65" s="1"/>
  <c r="AA65" s="1"/>
  <c r="V40"/>
  <c r="W40"/>
  <c r="X40"/>
  <c r="Z41" s="1"/>
  <c r="AA41" s="1"/>
  <c r="W97"/>
  <c r="X97"/>
  <c r="Z98" s="1"/>
  <c r="AA98" s="1"/>
  <c r="V97"/>
  <c r="M75"/>
  <c r="N75"/>
  <c r="O75"/>
  <c r="Q76" s="1"/>
  <c r="R76" s="1"/>
  <c r="K10"/>
  <c r="X106"/>
  <c r="V106"/>
  <c r="W106"/>
  <c r="AG75"/>
  <c r="AF75"/>
  <c r="AI76" s="1"/>
  <c r="AJ76" s="1"/>
  <c r="AE75"/>
  <c r="M51"/>
  <c r="N51"/>
  <c r="O51"/>
  <c r="Q52" s="1"/>
  <c r="R52" s="1"/>
  <c r="W53"/>
  <c r="X53"/>
  <c r="V53"/>
  <c r="Z54" s="1"/>
  <c r="AA54" s="1"/>
  <c r="M119"/>
  <c r="N119"/>
  <c r="O119"/>
  <c r="Q120" s="1"/>
  <c r="R120" s="1"/>
  <c r="AG51"/>
  <c r="AF51"/>
  <c r="AI52" s="1"/>
  <c r="AJ52" s="1"/>
  <c r="AE51"/>
  <c r="W117"/>
  <c r="V128"/>
  <c r="W128"/>
  <c r="X128"/>
  <c r="Z129" s="1"/>
  <c r="AA129" s="1"/>
  <c r="AG119"/>
  <c r="AF119"/>
  <c r="AI120" s="1"/>
  <c r="AJ120" s="1"/>
  <c r="AE119"/>
  <c r="W29"/>
  <c r="Z30" s="1"/>
  <c r="AA30" s="1"/>
  <c r="X29"/>
  <c r="V29"/>
  <c r="B2" i="5"/>
  <c r="AJ88" i="9" l="1"/>
  <c r="AJ10"/>
  <c r="V62" i="8"/>
  <c r="R143" i="9"/>
  <c r="I165"/>
  <c r="X117" i="8"/>
  <c r="Z118" s="1"/>
  <c r="AA118" s="1"/>
  <c r="W97" i="9"/>
  <c r="W130"/>
  <c r="AP19" i="8"/>
  <c r="AQ19" s="1"/>
  <c r="X97" i="9"/>
  <c r="Z98" s="1"/>
  <c r="AA98" s="1"/>
  <c r="AP10" i="8"/>
  <c r="AQ10" s="1"/>
  <c r="AJ132" i="9"/>
  <c r="AJ33"/>
  <c r="AP13" i="8"/>
  <c r="AQ13" s="1"/>
  <c r="AA10" i="9"/>
  <c r="AJ121" i="8"/>
  <c r="AP15"/>
  <c r="AQ15" s="1"/>
  <c r="R10" i="9"/>
  <c r="V42"/>
  <c r="X42"/>
  <c r="Z43" s="1"/>
  <c r="AA43" s="1"/>
  <c r="AA44" s="1"/>
  <c r="AP12" i="8"/>
  <c r="AQ12" s="1"/>
  <c r="X62"/>
  <c r="Z63" s="1"/>
  <c r="AA63" s="1"/>
  <c r="AA66" s="1"/>
  <c r="AP7"/>
  <c r="AQ7" s="1"/>
  <c r="R44" i="9"/>
  <c r="AJ55" i="8"/>
  <c r="I44" i="9"/>
  <c r="AP9" i="8"/>
  <c r="AQ9" s="1"/>
  <c r="AJ33"/>
  <c r="R55"/>
  <c r="AJ66"/>
  <c r="AJ77"/>
  <c r="AJ154" i="9"/>
  <c r="R33"/>
  <c r="AJ176"/>
  <c r="I33" i="8"/>
  <c r="R143"/>
  <c r="AA22"/>
  <c r="AA154" i="9"/>
  <c r="I143"/>
  <c r="AP5" i="8"/>
  <c r="AQ5" s="1"/>
  <c r="AA132"/>
  <c r="H140"/>
  <c r="I140" s="1"/>
  <c r="I143" s="1"/>
  <c r="I99"/>
  <c r="AP14"/>
  <c r="AQ14" s="1"/>
  <c r="H138"/>
  <c r="I138" s="1"/>
  <c r="R66" i="9"/>
  <c r="AP11" i="8"/>
  <c r="AQ11" s="1"/>
  <c r="B168" i="9"/>
  <c r="J168" s="1"/>
  <c r="AB168" s="1"/>
  <c r="A157"/>
  <c r="A168"/>
  <c r="B157"/>
  <c r="J157" s="1"/>
  <c r="AB157" s="1"/>
  <c r="AJ143" i="8"/>
  <c r="I176" i="9"/>
  <c r="AP3" i="8"/>
  <c r="AQ3" s="1"/>
  <c r="AA132" i="9"/>
  <c r="R99" i="8"/>
  <c r="R121"/>
  <c r="AP17"/>
  <c r="AQ17" s="1"/>
  <c r="V53" i="9"/>
  <c r="Z54" s="1"/>
  <c r="AA54" s="1"/>
  <c r="W53"/>
  <c r="X53"/>
  <c r="AO21" i="8"/>
  <c r="AQ21" s="1"/>
  <c r="AP21"/>
  <c r="X141" i="9"/>
  <c r="Z142" s="1"/>
  <c r="AA142" s="1"/>
  <c r="AA143" s="1"/>
  <c r="W141"/>
  <c r="V141"/>
  <c r="AA55"/>
  <c r="R165"/>
  <c r="AJ77"/>
  <c r="Z107" i="8"/>
  <c r="AA107" s="1"/>
  <c r="AA110" s="1"/>
  <c r="H61"/>
  <c r="I61" s="1"/>
  <c r="R77"/>
  <c r="AJ99"/>
  <c r="I77" i="9"/>
  <c r="V64"/>
  <c r="X64"/>
  <c r="Z65" s="1"/>
  <c r="AA65" s="1"/>
  <c r="AA66" s="1"/>
  <c r="AK65" s="1"/>
  <c r="W64"/>
  <c r="H63" i="8"/>
  <c r="I63" s="1"/>
  <c r="R110" i="9"/>
  <c r="B69"/>
  <c r="B69" i="8"/>
  <c r="A2" i="9"/>
  <c r="AN3" i="8"/>
  <c r="A36"/>
  <c r="AN9" s="1"/>
  <c r="A36" i="9"/>
  <c r="A135"/>
  <c r="A135" i="8"/>
  <c r="AN21" s="1"/>
  <c r="B102" i="9"/>
  <c r="B102" i="8"/>
  <c r="A69" i="9"/>
  <c r="A69" i="8"/>
  <c r="AN12" s="1"/>
  <c r="B124"/>
  <c r="B124" i="9"/>
  <c r="B36" i="8"/>
  <c r="B36" i="9"/>
  <c r="A80"/>
  <c r="A80" i="8"/>
  <c r="AN13" s="1"/>
  <c r="B135" i="9"/>
  <c r="B135" i="8"/>
  <c r="B47" i="9"/>
  <c r="B47" i="8"/>
  <c r="B58"/>
  <c r="B58" i="9"/>
  <c r="A91" i="8"/>
  <c r="AN14" s="1"/>
  <c r="A91" i="9"/>
  <c r="A25" i="8"/>
  <c r="AN7" s="1"/>
  <c r="A25" i="9"/>
  <c r="A14"/>
  <c r="A14" i="8"/>
  <c r="AN5" s="1"/>
  <c r="B2" i="9"/>
  <c r="A102" i="8"/>
  <c r="AN15" s="1"/>
  <c r="A102" i="9"/>
  <c r="A113"/>
  <c r="A113" i="8"/>
  <c r="AN17" s="1"/>
  <c r="B80" i="9"/>
  <c r="B80" i="8"/>
  <c r="A124"/>
  <c r="AN19" s="1"/>
  <c r="A124" i="9"/>
  <c r="B91"/>
  <c r="B91" i="8"/>
  <c r="A47"/>
  <c r="AN10" s="1"/>
  <c r="A47" i="9"/>
  <c r="B14"/>
  <c r="B14" i="8"/>
  <c r="A58" i="9"/>
  <c r="A58" i="8"/>
  <c r="AN11" s="1"/>
  <c r="B113"/>
  <c r="B113" i="9"/>
  <c r="B25" i="8"/>
  <c r="B25" i="9"/>
  <c r="V20" i="8"/>
  <c r="W20"/>
  <c r="H105"/>
  <c r="I105" s="1"/>
  <c r="I110" s="1"/>
  <c r="H118"/>
  <c r="I118" s="1"/>
  <c r="I121" s="1"/>
  <c r="Z5"/>
  <c r="AA5" s="1"/>
  <c r="H72"/>
  <c r="I72" s="1"/>
  <c r="I77" s="1"/>
  <c r="X86" i="9"/>
  <c r="Z87" s="1"/>
  <c r="AA87" s="1"/>
  <c r="V86"/>
  <c r="W86"/>
  <c r="AJ55"/>
  <c r="AJ121"/>
  <c r="V29"/>
  <c r="W29"/>
  <c r="Z30" s="1"/>
  <c r="AA30" s="1"/>
  <c r="AA33" s="1"/>
  <c r="X29"/>
  <c r="V84"/>
  <c r="W84"/>
  <c r="X84"/>
  <c r="Z85" s="1"/>
  <c r="AA85" s="1"/>
  <c r="V172"/>
  <c r="W172"/>
  <c r="X172"/>
  <c r="Z173" s="1"/>
  <c r="AA173" s="1"/>
  <c r="V119"/>
  <c r="W119"/>
  <c r="X119"/>
  <c r="Z120" s="1"/>
  <c r="AA120" s="1"/>
  <c r="AA121" s="1"/>
  <c r="X20"/>
  <c r="Z21" s="1"/>
  <c r="AA21" s="1"/>
  <c r="AA22" s="1"/>
  <c r="V20"/>
  <c r="W20"/>
  <c r="X174"/>
  <c r="Z175" s="1"/>
  <c r="AA175" s="1"/>
  <c r="V174"/>
  <c r="W174"/>
  <c r="V73"/>
  <c r="W73"/>
  <c r="X73"/>
  <c r="Z74" s="1"/>
  <c r="AA74" s="1"/>
  <c r="AA77" s="1"/>
  <c r="V108"/>
  <c r="W108"/>
  <c r="X108"/>
  <c r="Z109" s="1"/>
  <c r="AA109" s="1"/>
  <c r="AA110" s="1"/>
  <c r="V161"/>
  <c r="W161"/>
  <c r="X161"/>
  <c r="Z162" s="1"/>
  <c r="AA162" s="1"/>
  <c r="AA165" s="1"/>
  <c r="AJ143"/>
  <c r="AA99"/>
  <c r="AK98" s="1"/>
  <c r="R176"/>
  <c r="R88"/>
  <c r="I55"/>
  <c r="R22"/>
  <c r="AJ165"/>
  <c r="R77"/>
  <c r="W108" i="8"/>
  <c r="V108"/>
  <c r="AJ127"/>
  <c r="AJ132" s="1"/>
  <c r="I127"/>
  <c r="I132" s="1"/>
  <c r="R105"/>
  <c r="R110" s="1"/>
  <c r="AJ105"/>
  <c r="AJ110" s="1"/>
  <c r="R85"/>
  <c r="I83"/>
  <c r="I88" s="1"/>
  <c r="R61"/>
  <c r="R66" s="1"/>
  <c r="I50"/>
  <c r="I55" s="1"/>
  <c r="AJ39"/>
  <c r="AJ44" s="1"/>
  <c r="I39"/>
  <c r="I44" s="1"/>
  <c r="R43"/>
  <c r="W42" s="1"/>
  <c r="R17"/>
  <c r="R22" s="1"/>
  <c r="AJ17"/>
  <c r="AJ22" s="1"/>
  <c r="AA10"/>
  <c r="R10"/>
  <c r="I10"/>
  <c r="V119"/>
  <c r="W119"/>
  <c r="X119"/>
  <c r="Z120" s="1"/>
  <c r="V51"/>
  <c r="W51"/>
  <c r="X51"/>
  <c r="Z52" s="1"/>
  <c r="V95"/>
  <c r="W95"/>
  <c r="X95"/>
  <c r="Z96" s="1"/>
  <c r="V75"/>
  <c r="W75"/>
  <c r="X75"/>
  <c r="Z76" s="1"/>
  <c r="V31"/>
  <c r="W31"/>
  <c r="Z32" s="1"/>
  <c r="X31"/>
  <c r="V139"/>
  <c r="W139"/>
  <c r="X139"/>
  <c r="Z140" s="1"/>
  <c r="AK153" i="9" l="1"/>
  <c r="AK9"/>
  <c r="AK32"/>
  <c r="AK43"/>
  <c r="AK131"/>
  <c r="AK76"/>
  <c r="AK109"/>
  <c r="AK164"/>
  <c r="S168"/>
  <c r="AK54"/>
  <c r="I66" i="8"/>
  <c r="AK65" s="1"/>
  <c r="S157" i="9"/>
  <c r="W84" i="8"/>
  <c r="R88"/>
  <c r="AK120" i="9"/>
  <c r="AK142"/>
  <c r="AA88"/>
  <c r="AK87" s="1"/>
  <c r="J80"/>
  <c r="AB80" s="1"/>
  <c r="S80"/>
  <c r="S25" i="8"/>
  <c r="J25"/>
  <c r="AB25" s="1"/>
  <c r="J14"/>
  <c r="AB14" s="1"/>
  <c r="S14"/>
  <c r="J47"/>
  <c r="AB47" s="1"/>
  <c r="S47"/>
  <c r="S25" i="9"/>
  <c r="J25"/>
  <c r="AB25" s="1"/>
  <c r="S91"/>
  <c r="J91"/>
  <c r="AB91" s="1"/>
  <c r="J69"/>
  <c r="AB69" s="1"/>
  <c r="S69"/>
  <c r="S91" i="8"/>
  <c r="J91"/>
  <c r="AB91" s="1"/>
  <c r="S58"/>
  <c r="J58"/>
  <c r="AB58" s="1"/>
  <c r="J69"/>
  <c r="AB69" s="1"/>
  <c r="S69"/>
  <c r="S58" i="9"/>
  <c r="J58"/>
  <c r="AB58" s="1"/>
  <c r="J124" i="8"/>
  <c r="AB124" s="1"/>
  <c r="S124"/>
  <c r="S135" i="9"/>
  <c r="J135"/>
  <c r="AB135" s="1"/>
  <c r="J124"/>
  <c r="AB124" s="1"/>
  <c r="S124"/>
  <c r="J113" i="8"/>
  <c r="AB113" s="1"/>
  <c r="S113"/>
  <c r="J135"/>
  <c r="AB135" s="1"/>
  <c r="AP16" s="1"/>
  <c r="AQ16" s="1"/>
  <c r="S135"/>
  <c r="J102" i="9"/>
  <c r="AB102" s="1"/>
  <c r="S102"/>
  <c r="S80" i="8"/>
  <c r="J80"/>
  <c r="AB80" s="1"/>
  <c r="S113" i="9"/>
  <c r="J113"/>
  <c r="AB113" s="1"/>
  <c r="J2" i="8"/>
  <c r="AB2" s="1"/>
  <c r="S2"/>
  <c r="J36"/>
  <c r="AB36" s="1"/>
  <c r="S36"/>
  <c r="J102"/>
  <c r="AB102" s="1"/>
  <c r="S102"/>
  <c r="J14" i="9"/>
  <c r="AB14" s="1"/>
  <c r="S14"/>
  <c r="S2"/>
  <c r="J2"/>
  <c r="AB2" s="1"/>
  <c r="J47"/>
  <c r="AB47" s="1"/>
  <c r="S47"/>
  <c r="J36"/>
  <c r="AB36" s="1"/>
  <c r="S36"/>
  <c r="V42" i="8"/>
  <c r="R44"/>
  <c r="X84"/>
  <c r="Z85" s="1"/>
  <c r="AA85" s="1"/>
  <c r="X42"/>
  <c r="Z43" s="1"/>
  <c r="AA43" s="1"/>
  <c r="AA44" s="1"/>
  <c r="AA176" i="9"/>
  <c r="AK175" s="1"/>
  <c r="AK21"/>
  <c r="V84" i="8"/>
  <c r="AK21"/>
  <c r="AA140"/>
  <c r="AK131"/>
  <c r="AA120"/>
  <c r="AK109"/>
  <c r="AA96"/>
  <c r="AA76"/>
  <c r="AA52"/>
  <c r="AA32"/>
  <c r="AK9"/>
  <c r="AK54" l="1"/>
  <c r="AA55"/>
  <c r="AK32"/>
  <c r="AA33"/>
  <c r="AA143"/>
  <c r="AK142" s="1"/>
  <c r="AA77"/>
  <c r="AK76" s="1"/>
  <c r="AA121"/>
  <c r="AK120" s="1"/>
  <c r="AK87"/>
  <c r="AA88"/>
  <c r="AA99"/>
  <c r="AK98" s="1"/>
  <c r="AK43"/>
</calcChain>
</file>

<file path=xl/comments1.xml><?xml version="1.0" encoding="utf-8"?>
<comments xmlns="http://schemas.openxmlformats.org/spreadsheetml/2006/main">
  <authors>
    <author>gvegdom</author>
  </authors>
  <commentList>
    <comment ref="D75" authorId="0">
      <text>
        <r>
          <rPr>
            <b/>
            <sz val="9"/>
            <color indexed="81"/>
            <rFont val="Tahoma"/>
            <family val="2"/>
          </rPr>
          <t>gvegdom:</t>
        </r>
        <r>
          <rPr>
            <sz val="9"/>
            <color indexed="81"/>
            <rFont val="Tahoma"/>
            <family val="2"/>
          </rPr>
          <t xml:space="preserve">
</t>
        </r>
        <r>
          <rPr>
            <sz val="8"/>
            <color indexed="81"/>
            <rFont val="Tahoma"/>
            <family val="2"/>
          </rPr>
          <t>la Ley 22/2011, de 28 de julio, de residuos y suelos contaminados en su Artículo 9, Autosuficiencia y proximidad, establece que “La red deberá permitir la eliminación de los residuos o la valorización de los residuos mencionados en el apartado 1, en una de las instalaciones adecuadas más próximas, mediante la utilización de las tecnologías y los métodos más adecuados para asegurar un nivel elevado de protección del medio ambiente y de la salud pública”.</t>
        </r>
      </text>
    </comment>
  </commentList>
</comments>
</file>

<file path=xl/sharedStrings.xml><?xml version="1.0" encoding="utf-8"?>
<sst xmlns="http://schemas.openxmlformats.org/spreadsheetml/2006/main" count="1652" uniqueCount="204">
  <si>
    <t>METABOLISMO TERRITORIAL Y URBANO (MTU)</t>
  </si>
  <si>
    <t>Reducción de emisiones de GEI</t>
  </si>
  <si>
    <t>Potenciación de la autosuficiencia conectada</t>
  </si>
  <si>
    <t>Aumento generación EERR</t>
  </si>
  <si>
    <t>MTU.1.1</t>
  </si>
  <si>
    <t>MTU.1.2</t>
  </si>
  <si>
    <t>MTU.1.3</t>
  </si>
  <si>
    <t>MTU.2.1</t>
  </si>
  <si>
    <t>MTU.2.2</t>
  </si>
  <si>
    <t>MTU.2.3</t>
  </si>
  <si>
    <t>MTU.2.4</t>
  </si>
  <si>
    <t>Potenciación de las SbN</t>
  </si>
  <si>
    <t>Eficiencia en la producción y tratamiento de las aguas</t>
  </si>
  <si>
    <t>Eficiencia y optimización en la demanda hídrica</t>
  </si>
  <si>
    <t>Economía circular</t>
  </si>
  <si>
    <t>Reducción de la contaminación del suelo</t>
  </si>
  <si>
    <t>MTU.3.1</t>
  </si>
  <si>
    <t>MTU.3.2</t>
  </si>
  <si>
    <t>MTU.3.3</t>
  </si>
  <si>
    <t>MTU.3.4</t>
  </si>
  <si>
    <t>MTU.3.5</t>
  </si>
  <si>
    <t>Viabilizar el principio de autosuficiencia</t>
  </si>
  <si>
    <t>Vinculación del planeamiento urbano al ciclo del agua</t>
  </si>
  <si>
    <t>MTU.4.1</t>
  </si>
  <si>
    <t>MTU.4.2</t>
  </si>
  <si>
    <t>MTU.4.3</t>
  </si>
  <si>
    <t>MTU.4.4</t>
  </si>
  <si>
    <t>Compatibilidad de la protección del sistema natural con la gestión de residuos</t>
  </si>
  <si>
    <t>Autosuficiencia hídrica conectada</t>
  </si>
  <si>
    <t>Evaluación de riesgos</t>
  </si>
  <si>
    <t>Gestión de riesgos</t>
  </si>
  <si>
    <t>Adaptación al cambio climático</t>
  </si>
  <si>
    <t>CRITERIO</t>
  </si>
  <si>
    <t>Baja</t>
  </si>
  <si>
    <t>Moderada</t>
  </si>
  <si>
    <t>Sustancial</t>
  </si>
  <si>
    <t>Lorem ipsum</t>
  </si>
  <si>
    <t>Porcentaje Contribución</t>
  </si>
  <si>
    <t>TPB.1.1</t>
  </si>
  <si>
    <t xml:space="preserve">Continuidad y funcionalidad ecológica de la IV-A </t>
  </si>
  <si>
    <t>TPB.1.2</t>
  </si>
  <si>
    <t>Conservación, restauración y puesta en valor de los ecosistemas naturales frente al CC</t>
  </si>
  <si>
    <t>TPB.1.3</t>
  </si>
  <si>
    <t>Refuerzo e implementación de los Servicios Ecosistémicos en el territorio</t>
  </si>
  <si>
    <t>TPB.2.1</t>
  </si>
  <si>
    <t xml:space="preserve">Recuperación y conservación del patrimonio natural y cultural </t>
  </si>
  <si>
    <t>TPB.2.2</t>
  </si>
  <si>
    <t>Puesta en valor y utilización de técnicas tradicionales para la gestión sostenible de los recursos naturales</t>
  </si>
  <si>
    <t>TPB.2.3</t>
  </si>
  <si>
    <t>Recuperación multifuncional del paisaje tradicional</t>
  </si>
  <si>
    <t>TPB.3.1</t>
  </si>
  <si>
    <t>Recuperación del suelo agricola en estado de abandono</t>
  </si>
  <si>
    <t>TPB.3.2</t>
  </si>
  <si>
    <t>Potenciación de agrosistemas diversificados, impulsando la eficiencia de recursos y el manejo ecológico sostenible</t>
  </si>
  <si>
    <t>TPB.3.3</t>
  </si>
  <si>
    <t>Utilización responsable de los recursos necesarios para producir alimentos</t>
  </si>
  <si>
    <t>TPB.3.4</t>
  </si>
  <si>
    <t>Localización eficiente de las infraestructuras básicas para la provisión de alimentos</t>
  </si>
  <si>
    <t>TPB.4.1</t>
  </si>
  <si>
    <t>Introducir Soluciones basadas en la Naturaleza para reducir la vulnerabilidad de los ecosistemas</t>
  </si>
  <si>
    <t>TPB.4.2</t>
  </si>
  <si>
    <t>Introducir Soluciones basadas en la Naturaleza para enfrentar los desafios sociales y económicos</t>
  </si>
  <si>
    <t>TPB.4.3</t>
  </si>
  <si>
    <t>Multifuncionalidad del territorio y los recursos naturales frente al CC</t>
  </si>
  <si>
    <t>TERRITORIO, PAISAJE Y BIODIVERSIDAD (TPB)</t>
  </si>
  <si>
    <t>MA.1.1</t>
  </si>
  <si>
    <t>Territorio de los 45 min (Conectividad rural y zonas periféricas)</t>
  </si>
  <si>
    <t>MA.1.2</t>
  </si>
  <si>
    <t>Modelo de movilidad intermodal</t>
  </si>
  <si>
    <t>MA.1.3</t>
  </si>
  <si>
    <t>Gestión eficiente del aparcamiento periférico</t>
  </si>
  <si>
    <t>MA.2.1</t>
  </si>
  <si>
    <t>Ciudad de los 15 min.</t>
  </si>
  <si>
    <t>MA.2.2</t>
  </si>
  <si>
    <t>Gestión de la demanda de la movilidad privada urbana</t>
  </si>
  <si>
    <t>MA.2.3</t>
  </si>
  <si>
    <t>Gestión eficiente del aparcamiento urbano</t>
  </si>
  <si>
    <t>MA.3.1</t>
  </si>
  <si>
    <t>Reducción de emisiones de GEI del transporte</t>
  </si>
  <si>
    <t>MA.3.2</t>
  </si>
  <si>
    <t>Smart City</t>
  </si>
  <si>
    <t>MA.4.1</t>
  </si>
  <si>
    <t>MA.4.2</t>
  </si>
  <si>
    <t>MA.4.3</t>
  </si>
  <si>
    <t>MA.4.4</t>
  </si>
  <si>
    <t>IV-A Elemento integrante de las infraestructuras de transporte</t>
  </si>
  <si>
    <t>MA.4.5</t>
  </si>
  <si>
    <t xml:space="preserve">Permeabilidad del suelo
</t>
  </si>
  <si>
    <t>MOVILIDAD Y ACCESIBILIDAD</t>
  </si>
  <si>
    <t>EU.1.1</t>
  </si>
  <si>
    <t xml:space="preserve"> Renaturalización (SbN)</t>
  </si>
  <si>
    <t>EU.1.2</t>
  </si>
  <si>
    <t xml:space="preserve"> Potenciación IV-A  como Elemento estructurante del territorio</t>
  </si>
  <si>
    <t>EU.1.3</t>
  </si>
  <si>
    <t>Confort urbano. Diseño urbano basado en la Naturaleza. I-VA</t>
  </si>
  <si>
    <t>EU.1.4</t>
  </si>
  <si>
    <t>Adaptar mediante acciones territoriales sostenibles y resilientes</t>
  </si>
  <si>
    <t>EU.2.1</t>
  </si>
  <si>
    <t>Renovación y regeneración urbana</t>
  </si>
  <si>
    <t>EU.2.2</t>
  </si>
  <si>
    <t>Ciudad de los 15´</t>
  </si>
  <si>
    <t>EU.2.3</t>
  </si>
  <si>
    <t>Recursos endógenos. Planificación consciente</t>
  </si>
  <si>
    <t>EU.2.4</t>
  </si>
  <si>
    <t>Eficiencia y sostenibilidad de la urbanización y edificación</t>
  </si>
  <si>
    <t>EU.2.5</t>
  </si>
  <si>
    <t>Actuar sobre usos y zonas vulnerables</t>
  </si>
  <si>
    <t>EU.3.1</t>
  </si>
  <si>
    <t xml:space="preserve">Edificación racional y equilibrada. Regeneración frente a expansión   </t>
  </si>
  <si>
    <t>EU.3.2</t>
  </si>
  <si>
    <t>Edificaciones de consumo casi nulo</t>
  </si>
  <si>
    <t>EU.3.3</t>
  </si>
  <si>
    <t xml:space="preserve">Sistemas constructivos sostenibles. Controlar todo los procesos    </t>
  </si>
  <si>
    <t>EU.3.4</t>
  </si>
  <si>
    <t>Diseño edificaciones flexibles en el tiempo que alarguen la vida util de las mismas</t>
  </si>
  <si>
    <t>EU.3.5</t>
  </si>
  <si>
    <t>Protección y resiliencia de la edificacion y la población</t>
  </si>
  <si>
    <t>EU.4.1</t>
  </si>
  <si>
    <t>Diseño de superficies saludables</t>
  </si>
  <si>
    <t>EU.4.2</t>
  </si>
  <si>
    <t>Reconvertir sindrome de edificios enfermos</t>
  </si>
  <si>
    <t>EU.4.3</t>
  </si>
  <si>
    <t>Propiciar entornos confortables</t>
  </si>
  <si>
    <t>EU.4.4</t>
  </si>
  <si>
    <t>Detectar las fragilidades o vulnerabilidades de los grupos de incidencia</t>
  </si>
  <si>
    <t>ECOSISTEMA URBANO (EU)</t>
  </si>
  <si>
    <t>GOBERNANZA, DIMENSIÓN HUMANA Y ECONÓMICA</t>
  </si>
  <si>
    <t>Factor Correcion Total</t>
  </si>
  <si>
    <t>Peso máximo del Factor de Corrección</t>
  </si>
  <si>
    <t>Puntuación Factor corrreción DNSH·4</t>
  </si>
  <si>
    <t>Puntuación Factor corrreción DNSH 3</t>
  </si>
  <si>
    <t>Puntuación Factor corrreción DNSH 5</t>
  </si>
  <si>
    <t xml:space="preserve">Rango contribucion </t>
  </si>
  <si>
    <t>Apendice D-Taxonomía: Se incluyen medidas ambientales de protección de la biodiversidad y los ecosistemas</t>
  </si>
  <si>
    <t>Puntuación Factor corrreción DNSH 6</t>
  </si>
  <si>
    <t>xxxx</t>
  </si>
  <si>
    <t>Puntuación Total Factor Corrección Ambiental</t>
  </si>
  <si>
    <t>Contribución al Factor de Corrección DNSH3 Protección de los recursos hídricos y marinos</t>
  </si>
  <si>
    <t>Contribución al Factor de Corrección DNSH4 Transición hacia una Economía Circular</t>
  </si>
  <si>
    <t>Contribución al Factor de Corrección DNSH5 Control de la
contaminación</t>
  </si>
  <si>
    <t>Contribución al Factor de Corrección  DNSH6 Protección y recuperación de la biodiversidad y los ecosistemas</t>
  </si>
  <si>
    <t>Contribución al Factor de Corrección DNSH3 Uso Sostenible del Agua y Protección de los recursos hídricos y marinos</t>
  </si>
  <si>
    <t>Se incoporan medidas para el uso sostenible del agua</t>
  </si>
  <si>
    <t>Se determinan y afrontan los riesgos de degradación medioambiental relacionados con la preservación de la calidad del agua y la prevención del estrés hídrico</t>
  </si>
  <si>
    <t>No se obstaculiza la consecución del buen estado medioambiental de las aguas marinas ni deteriora las aguas marinas</t>
  </si>
  <si>
    <t>Se diseña con vistas a una alta durabilidad, la reciclabilidad ….</t>
  </si>
  <si>
    <t>La gestión de residuos da prioridad al reciclado sobre la eliminación</t>
  </si>
  <si>
    <t>Se realiza un análisis de la composición de los productos asegurando que no contienen productos peligrosos</t>
  </si>
  <si>
    <t>Promueve la reutilización y el uso de materias primas secundarios y componentes reutilizados ó Al menos el 70% de los residuos no peligrosos de construcción y demolición se prepararan para la reutilización, el reciclado y la valoración de los materiales, incluidas las operaciones de relleno....</t>
  </si>
  <si>
    <t>Se ha evaluado el impacto impacto ambiental sobre la Biodiversidad y los Ecosistemas</t>
  </si>
  <si>
    <t>Se ha considerado la contiguidad a un espacio natural protegido</t>
  </si>
  <si>
    <t>COMPROBACIÓN</t>
  </si>
  <si>
    <t>Participación Ciudadana inclusiva y transversal</t>
  </si>
  <si>
    <t>Inclusión de los indicadores sociodemográificos</t>
  </si>
  <si>
    <t>Medidas específicas dirigidas a reducir el impacto del cambio climático sobre las condiciones de vida de las personas</t>
  </si>
  <si>
    <t>Cumplimiento</t>
  </si>
  <si>
    <t>Sí</t>
  </si>
  <si>
    <t>Puntuación Factor Corrección I</t>
  </si>
  <si>
    <t>Peso máximo del Factor de Corrección I</t>
  </si>
  <si>
    <t xml:space="preserve">Factor de Corección I </t>
  </si>
  <si>
    <t xml:space="preserve">Factor de Corección II </t>
  </si>
  <si>
    <t>Puntuación Factor Corrección II</t>
  </si>
  <si>
    <t>Peso máximo del Factor de Corrección II</t>
  </si>
  <si>
    <t>MOT.1.01</t>
  </si>
  <si>
    <t xml:space="preserve"> IV-A Elemento estructurante del territorio</t>
  </si>
  <si>
    <t>MOT.1.02</t>
  </si>
  <si>
    <t>Servicios ecosistémicos</t>
  </si>
  <si>
    <t>MOT.1.03</t>
  </si>
  <si>
    <t>Potenciación sistemas agrarios</t>
  </si>
  <si>
    <t>MOT.1.04</t>
  </si>
  <si>
    <t>Desarrollo policéntrico núcleos rurales</t>
  </si>
  <si>
    <t>MOT.1.05</t>
  </si>
  <si>
    <t>Renaturalización ciudades</t>
  </si>
  <si>
    <t>MOT.1.06</t>
  </si>
  <si>
    <t>Ordenación sistémica, resiliente y adaptada</t>
  </si>
  <si>
    <t>MOT.1.07</t>
  </si>
  <si>
    <t>Centralidades escalonadas</t>
  </si>
  <si>
    <t>MOT.2.01</t>
  </si>
  <si>
    <t>Modelo de ordenación orientado a la neutralidad climática</t>
  </si>
  <si>
    <t>MOT.2.02</t>
  </si>
  <si>
    <t>Transición ecológica justa</t>
  </si>
  <si>
    <t>MOT.3.01</t>
  </si>
  <si>
    <t>Ocupación del suelo racional y equilibrada. Regeneración frente a expansión</t>
  </si>
  <si>
    <t>MOT.3.02</t>
  </si>
  <si>
    <t>Descarbonización del sistema urbano</t>
  </si>
  <si>
    <t>MOT.3.03</t>
  </si>
  <si>
    <t>Heterogenizar el territorio</t>
  </si>
  <si>
    <t>MOT.3.04</t>
  </si>
  <si>
    <t>Densificación de lo disperso</t>
  </si>
  <si>
    <t>MOT.4.01</t>
  </si>
  <si>
    <t>Evaluación de riesgos y vulnerabilidades</t>
  </si>
  <si>
    <t>MOT.4.02</t>
  </si>
  <si>
    <t>Adaptación justa y  participada</t>
  </si>
  <si>
    <t>MOT.4.03</t>
  </si>
  <si>
    <t>Ocupación del territorio resiliente: adaptada e integrada</t>
  </si>
  <si>
    <t>MOT.4.04</t>
  </si>
  <si>
    <t>Adaptación  del territorio  para minimización de riesgos</t>
  </si>
  <si>
    <t>MORFOLOGÍA Y MODELO DE OCUPACIÓN DEL TERRITORIO (MOT)</t>
  </si>
  <si>
    <t>MOVILIDAD Y ACCESIBILIDAD (MA)</t>
  </si>
  <si>
    <t>Porcentaje final de cumplimiento del Área Temática</t>
  </si>
  <si>
    <t>Puntuacion del criterio corregida</t>
  </si>
  <si>
    <t>Porcentaje inicial de cumplimiento del Área Temática</t>
  </si>
  <si>
    <t>Peso del Área Temática</t>
  </si>
  <si>
    <t>Puntuacion inicial del criterio</t>
  </si>
</sst>
</file>

<file path=xl/styles.xml><?xml version="1.0" encoding="utf-8"?>
<styleSheet xmlns="http://schemas.openxmlformats.org/spreadsheetml/2006/main">
  <numFmts count="8">
    <numFmt numFmtId="44" formatCode="_-* #,##0.00\ &quot;€&quot;_-;\-* #,##0.00\ &quot;€&quot;_-;_-* &quot;-&quot;??\ &quot;€&quot;_-;_-@_-"/>
    <numFmt numFmtId="43" formatCode="_-* #,##0.00\ _€_-;\-* #,##0.00\ _€_-;_-* &quot;-&quot;??\ _€_-;_-@_-"/>
    <numFmt numFmtId="164" formatCode="#.##0\ [$€-C0A]"/>
    <numFmt numFmtId="165" formatCode="0.00\ &quot;€/m2y&quot;"/>
    <numFmt numFmtId="166" formatCode="_-* #,##0.00\ &quot;pta&quot;_-;\-* #,##0.00\ &quot;pta&quot;_-;_-* &quot;-&quot;??\ &quot;pta&quot;_-;_-@_-"/>
    <numFmt numFmtId="167" formatCode="_-* #,##0.00\ [$€-1]_-;\-* #,##0.00\ [$€-1]_-;_-* &quot;-&quot;??\ [$€-1]_-"/>
    <numFmt numFmtId="168" formatCode="_(&quot;€&quot;* #,##0.00_);_(&quot;€&quot;* \(#,##0.00\);_(&quot;€&quot;* &quot;-&quot;??_);_(@_)"/>
    <numFmt numFmtId="169" formatCode="_(* #,##0.00_);_(* \(#,##0.00\);_(* &quot;-&quot;??_);_(@_)"/>
  </numFmts>
  <fonts count="54">
    <font>
      <sz val="11"/>
      <color theme="1"/>
      <name val="Calibri"/>
      <family val="2"/>
      <scheme val="minor"/>
    </font>
    <font>
      <sz val="11"/>
      <color rgb="FF707070"/>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707070"/>
      <name val="Calibri"/>
      <family val="2"/>
      <scheme val="minor"/>
    </font>
    <font>
      <sz val="11"/>
      <color indexed="8"/>
      <name val="Calibri"/>
      <family val="2"/>
    </font>
    <font>
      <sz val="10"/>
      <name val="Arial"/>
      <family val="2"/>
    </font>
    <font>
      <sz val="10"/>
      <name val="Verdana"/>
      <family val="2"/>
    </font>
    <font>
      <b/>
      <sz val="10"/>
      <name val="Arial"/>
      <family val="2"/>
    </font>
    <font>
      <sz val="11"/>
      <color theme="1"/>
      <name val="Arial"/>
      <family val="2"/>
    </font>
    <font>
      <sz val="11"/>
      <color theme="1"/>
      <name val="Rockwell"/>
      <family val="2"/>
    </font>
    <font>
      <sz val="10"/>
      <color theme="1"/>
      <name val="Arial"/>
      <family val="2"/>
    </font>
    <font>
      <sz val="9"/>
      <name val="Arial"/>
      <family val="2"/>
    </font>
    <font>
      <sz val="11"/>
      <color theme="0"/>
      <name val="Arial"/>
      <family val="2"/>
    </font>
    <font>
      <u/>
      <sz val="10"/>
      <color indexed="12"/>
      <name val="Arial"/>
      <family val="2"/>
    </font>
    <font>
      <sz val="9"/>
      <color indexed="8"/>
      <name val="Arial"/>
      <family val="2"/>
    </font>
    <font>
      <sz val="8"/>
      <color indexed="8"/>
      <name val="Arial"/>
      <family val="2"/>
    </font>
    <font>
      <sz val="11"/>
      <color theme="1"/>
      <name val="Century Gothic"/>
      <family val="2"/>
    </font>
    <font>
      <b/>
      <sz val="15"/>
      <color indexed="56"/>
      <name val="Arial"/>
      <family val="2"/>
    </font>
    <font>
      <sz val="11"/>
      <name val="ＭＳ 明朝"/>
      <family val="1"/>
      <charset val="128"/>
    </font>
    <font>
      <sz val="10"/>
      <color theme="1"/>
      <name val="Gotham Light"/>
      <family val="2"/>
    </font>
    <font>
      <sz val="10"/>
      <color theme="1"/>
      <name val="Calibri"/>
      <family val="2"/>
    </font>
    <font>
      <b/>
      <sz val="10.5"/>
      <color theme="1" tint="0.499984740745262"/>
      <name val="Calibri"/>
      <family val="2"/>
      <scheme val="minor"/>
    </font>
    <font>
      <sz val="10"/>
      <name val="MS Sans Serif"/>
      <family val="2"/>
    </font>
    <font>
      <sz val="10"/>
      <name val="MS Sans Serif"/>
      <family val="2"/>
    </font>
    <font>
      <sz val="18"/>
      <color theme="3"/>
      <name val="Cambria"/>
      <family val="2"/>
      <scheme val="major"/>
    </font>
    <font>
      <sz val="11"/>
      <color rgb="FF9C5700"/>
      <name val="Calibri"/>
      <family val="2"/>
      <scheme val="minor"/>
    </font>
    <font>
      <sz val="9"/>
      <color indexed="81"/>
      <name val="Tahoma"/>
      <family val="2"/>
    </font>
    <font>
      <b/>
      <sz val="9"/>
      <color indexed="81"/>
      <name val="Tahoma"/>
      <family val="2"/>
    </font>
    <font>
      <sz val="8"/>
      <color indexed="81"/>
      <name val="Tahoma"/>
      <family val="2"/>
    </font>
    <font>
      <b/>
      <sz val="11"/>
      <color theme="1" tint="0.34998626667073579"/>
      <name val="Calibri"/>
      <family val="2"/>
      <scheme val="minor"/>
    </font>
    <font>
      <sz val="11"/>
      <color theme="1" tint="0.34998626667073579"/>
      <name val="Calibri"/>
      <family val="2"/>
      <scheme val="minor"/>
    </font>
    <font>
      <b/>
      <sz val="11"/>
      <color theme="1" tint="0.34998626667073579"/>
      <name val="Raleway"/>
      <family val="2"/>
    </font>
    <font>
      <b/>
      <sz val="8"/>
      <color theme="1" tint="0.34998626667073579"/>
      <name val="Calibri"/>
      <family val="2"/>
      <scheme val="minor"/>
    </font>
    <font>
      <sz val="12"/>
      <color theme="1" tint="0.34998626667073579"/>
      <name val="Arial"/>
      <family val="2"/>
    </font>
    <font>
      <sz val="9"/>
      <color rgb="FF000000"/>
      <name val="Segoe UI"/>
      <family val="2"/>
    </font>
    <font>
      <b/>
      <i/>
      <sz val="11"/>
      <color theme="1" tint="0.34998626667073579"/>
      <name val="Calibri"/>
      <family val="2"/>
      <scheme val="minor"/>
    </font>
    <font>
      <i/>
      <sz val="10"/>
      <color theme="1"/>
      <name val="Calibri"/>
      <family val="2"/>
      <scheme val="minor"/>
    </font>
    <font>
      <b/>
      <sz val="11"/>
      <name val="Calibri"/>
      <family val="2"/>
      <scheme val="minor"/>
    </font>
    <font>
      <sz val="11"/>
      <name val="Calibri"/>
      <family val="2"/>
      <scheme val="minor"/>
    </font>
    <font>
      <b/>
      <sz val="14"/>
      <color theme="1"/>
      <name val="Calibri"/>
      <family val="2"/>
      <scheme val="minor"/>
    </font>
  </fonts>
  <fills count="57">
    <fill>
      <patternFill patternType="none"/>
    </fill>
    <fill>
      <patternFill patternType="gray125"/>
    </fill>
    <fill>
      <patternFill patternType="solid">
        <fgColor theme="0"/>
        <bgColor theme="0"/>
      </patternFill>
    </fill>
    <fill>
      <patternFill patternType="solid">
        <fgColor theme="9" tint="-0.249977111117893"/>
        <bgColor indexed="64"/>
      </patternFill>
    </fill>
    <fill>
      <patternFill patternType="solid">
        <fgColor theme="9" tint="0.79998168889431442"/>
        <bgColor theme="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theme="7"/>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theme="0"/>
      </patternFill>
    </fill>
    <fill>
      <patternFill patternType="solid">
        <fgColor theme="4" tint="0.59999389629810485"/>
        <bgColor indexed="64"/>
      </patternFill>
    </fill>
    <fill>
      <patternFill patternType="solid">
        <fgColor rgb="FF99FF99"/>
        <bgColor indexed="64"/>
      </patternFill>
    </fill>
    <fill>
      <patternFill patternType="solid">
        <fgColor rgb="FF99FF99"/>
        <bgColor theme="0"/>
      </patternFill>
    </fill>
    <fill>
      <patternFill patternType="solid">
        <fgColor theme="6" tint="-0.249977111117893"/>
        <bgColor indexed="64"/>
      </patternFill>
    </fill>
    <fill>
      <patternFill patternType="solid">
        <fgColor rgb="FFFFFF00"/>
        <bgColor theme="0"/>
      </patternFill>
    </fill>
    <fill>
      <patternFill patternType="solid">
        <fgColor rgb="FFFFFF00"/>
        <bgColor indexed="64"/>
      </patternFill>
    </fill>
    <fill>
      <patternFill patternType="solid">
        <fgColor theme="8" tint="-0.249977111117893"/>
        <bgColor indexed="64"/>
      </patternFill>
    </fill>
    <fill>
      <patternFill patternType="solid">
        <fgColor theme="5"/>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7" tint="0.59999389629810485"/>
        <bgColor indexed="64"/>
      </patternFill>
    </fill>
    <fill>
      <patternFill patternType="solid">
        <fgColor theme="7" tint="0.59999389629810485"/>
        <bgColor theme="0"/>
      </patternFill>
    </fill>
    <fill>
      <patternFill patternType="solid">
        <fgColor theme="0" tint="-0.14999847407452621"/>
        <bgColor indexed="64"/>
      </patternFill>
    </fill>
  </fills>
  <borders count="58">
    <border>
      <left/>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right/>
      <top/>
      <bottom style="thick">
        <color indexed="62"/>
      </bottom>
      <diagonal/>
    </border>
    <border>
      <left/>
      <right/>
      <top/>
      <bottom style="medium">
        <color theme="1" tint="0.499984740745262"/>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bottom style="medium">
        <color indexed="64"/>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medium">
        <color indexed="64"/>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bottom/>
      <diagonal/>
    </border>
    <border>
      <left/>
      <right style="thin">
        <color auto="1"/>
      </right>
      <top style="medium">
        <color indexed="64"/>
      </top>
      <bottom style="thin">
        <color auto="1"/>
      </bottom>
      <diagonal/>
    </border>
    <border>
      <left style="thin">
        <color auto="1"/>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style="thin">
        <color auto="1"/>
      </right>
      <top style="medium">
        <color indexed="64"/>
      </top>
      <bottom style="medium">
        <color indexed="64"/>
      </bottom>
      <diagonal/>
    </border>
  </borders>
  <cellStyleXfs count="202">
    <xf numFmtId="0" fontId="0" fillId="0" borderId="0"/>
    <xf numFmtId="0" fontId="3" fillId="0" borderId="4" applyNumberFormat="0" applyFill="0" applyAlignment="0" applyProtection="0"/>
    <xf numFmtId="0" fontId="4" fillId="0" borderId="5" applyNumberFormat="0" applyFill="0" applyAlignment="0" applyProtection="0"/>
    <xf numFmtId="0" fontId="5" fillId="0" borderId="6" applyNumberFormat="0" applyFill="0" applyAlignment="0" applyProtection="0"/>
    <xf numFmtId="0" fontId="5" fillId="0" borderId="0" applyNumberFormat="0" applyFill="0" applyBorder="0" applyAlignment="0" applyProtection="0"/>
    <xf numFmtId="0" fontId="6" fillId="5" borderId="0" applyNumberFormat="0" applyBorder="0" applyAlignment="0" applyProtection="0"/>
    <xf numFmtId="0" fontId="7" fillId="6" borderId="0" applyNumberFormat="0" applyBorder="0" applyAlignment="0" applyProtection="0"/>
    <xf numFmtId="0" fontId="8" fillId="8" borderId="7" applyNumberFormat="0" applyAlignment="0" applyProtection="0"/>
    <xf numFmtId="0" fontId="9" fillId="9" borderId="8" applyNumberFormat="0" applyAlignment="0" applyProtection="0"/>
    <xf numFmtId="0" fontId="10" fillId="9" borderId="7" applyNumberFormat="0" applyAlignment="0" applyProtection="0"/>
    <xf numFmtId="0" fontId="11" fillId="0" borderId="9" applyNumberFormat="0" applyFill="0" applyAlignment="0" applyProtection="0"/>
    <xf numFmtId="0" fontId="12" fillId="10" borderId="10" applyNumberFormat="0" applyAlignment="0" applyProtection="0"/>
    <xf numFmtId="0" fontId="13" fillId="0" borderId="0" applyNumberFormat="0" applyFill="0" applyBorder="0" applyAlignment="0" applyProtection="0"/>
    <xf numFmtId="0" fontId="2" fillId="11" borderId="11" applyNumberFormat="0" applyFont="0" applyAlignment="0" applyProtection="0"/>
    <xf numFmtId="0" fontId="14" fillId="0" borderId="0" applyNumberFormat="0" applyFill="0" applyBorder="0" applyAlignment="0" applyProtection="0"/>
    <xf numFmtId="0" fontId="15" fillId="0" borderId="12" applyNumberFormat="0" applyFill="0" applyAlignment="0" applyProtection="0"/>
    <xf numFmtId="0" fontId="16"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6"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16"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16"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16"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16"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49" fontId="21" fillId="36" borderId="16" applyNumberFormat="0" applyAlignment="0"/>
    <xf numFmtId="0" fontId="20" fillId="0" borderId="0"/>
    <xf numFmtId="0" fontId="20" fillId="0" borderId="0"/>
    <xf numFmtId="0" fontId="20" fillId="0" borderId="0"/>
    <xf numFmtId="9" fontId="18" fillId="0" borderId="0" applyFont="0" applyFill="0" applyBorder="0" applyAlignment="0" applyProtection="0"/>
    <xf numFmtId="9" fontId="18" fillId="0" borderId="0" applyFont="0" applyFill="0" applyBorder="0" applyAlignment="0" applyProtection="0"/>
    <xf numFmtId="0" fontId="19" fillId="0" borderId="0"/>
    <xf numFmtId="164" fontId="22" fillId="0" borderId="0"/>
    <xf numFmtId="164" fontId="23" fillId="0" borderId="0"/>
    <xf numFmtId="164" fontId="24" fillId="0" borderId="0" applyFill="0" applyBorder="0">
      <alignment horizontal="center" vertical="center"/>
    </xf>
    <xf numFmtId="0" fontId="22" fillId="0" borderId="0"/>
    <xf numFmtId="0" fontId="24" fillId="0" borderId="0" applyFill="0" applyBorder="0">
      <alignment horizontal="center" vertical="center"/>
    </xf>
    <xf numFmtId="2" fontId="25" fillId="36" borderId="16">
      <alignment horizontal="center" vertical="center" wrapText="1"/>
    </xf>
    <xf numFmtId="0" fontId="26" fillId="12" borderId="0" applyNumberFormat="0" applyBorder="0" applyAlignment="0" applyProtection="0"/>
    <xf numFmtId="44" fontId="18" fillId="0" borderId="0" applyFont="0" applyFill="0" applyBorder="0" applyAlignment="0" applyProtection="0"/>
    <xf numFmtId="0" fontId="27" fillId="0" borderId="0" applyNumberFormat="0" applyFill="0" applyBorder="0" applyAlignment="0" applyProtection="0">
      <alignment vertical="top"/>
      <protection locked="0"/>
    </xf>
    <xf numFmtId="0" fontId="28" fillId="40" borderId="17" applyBorder="0">
      <alignment horizontal="left" vertical="center"/>
    </xf>
    <xf numFmtId="165" fontId="28" fillId="37" borderId="17" applyBorder="0">
      <alignment horizontal="center" vertical="center"/>
    </xf>
    <xf numFmtId="0" fontId="29" fillId="38" borderId="1">
      <alignment horizontal="center" vertical="center" wrapText="1"/>
    </xf>
    <xf numFmtId="0" fontId="18" fillId="0" borderId="0" applyFont="0" applyFill="0" applyBorder="0" applyAlignment="0" applyProtection="0"/>
    <xf numFmtId="164" fontId="2" fillId="0" borderId="0"/>
    <xf numFmtId="0" fontId="30" fillId="0" borderId="0"/>
    <xf numFmtId="164" fontId="30" fillId="0" borderId="0"/>
    <xf numFmtId="0" fontId="23" fillId="0" borderId="0"/>
    <xf numFmtId="0" fontId="23" fillId="0" borderId="0"/>
    <xf numFmtId="0" fontId="30" fillId="0" borderId="0"/>
    <xf numFmtId="0" fontId="30" fillId="0" borderId="0"/>
    <xf numFmtId="164" fontId="2" fillId="0" borderId="0"/>
    <xf numFmtId="0" fontId="31" fillId="0" borderId="18" applyNumberFormat="0" applyFill="0" applyAlignment="0" applyProtection="0"/>
    <xf numFmtId="0" fontId="32" fillId="0" borderId="0"/>
    <xf numFmtId="49" fontId="21" fillId="36" borderId="16" applyNumberFormat="0" applyAlignment="0"/>
    <xf numFmtId="0" fontId="20" fillId="0" borderId="0"/>
    <xf numFmtId="0" fontId="20" fillId="0" borderId="0"/>
    <xf numFmtId="9" fontId="18" fillId="0" borderId="0" applyFont="0" applyFill="0" applyBorder="0" applyAlignment="0" applyProtection="0"/>
    <xf numFmtId="2" fontId="25" fillId="36" borderId="16">
      <alignment horizontal="center" vertical="center" wrapText="1"/>
    </xf>
    <xf numFmtId="44" fontId="18" fillId="0" borderId="0" applyFont="0" applyFill="0" applyBorder="0" applyAlignment="0" applyProtection="0"/>
    <xf numFmtId="9" fontId="19" fillId="0" borderId="0" applyFont="0" applyFill="0" applyBorder="0" applyAlignment="0" applyProtection="0"/>
    <xf numFmtId="166" fontId="19" fillId="0" borderId="0" applyFont="0" applyFill="0" applyBorder="0" applyAlignment="0" applyProtection="0"/>
    <xf numFmtId="167" fontId="19" fillId="0" borderId="0" applyFont="0" applyFill="0" applyBorder="0" applyAlignment="0" applyProtection="0"/>
    <xf numFmtId="43" fontId="3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0" fontId="2" fillId="0" borderId="0"/>
    <xf numFmtId="0" fontId="2" fillId="0" borderId="0"/>
    <xf numFmtId="0" fontId="2" fillId="0" borderId="0"/>
    <xf numFmtId="0" fontId="33" fillId="0" borderId="0"/>
    <xf numFmtId="0" fontId="20" fillId="0" borderId="0"/>
    <xf numFmtId="0" fontId="24" fillId="0" borderId="0"/>
    <xf numFmtId="0" fontId="24" fillId="0" borderId="0"/>
    <xf numFmtId="0" fontId="24" fillId="0" borderId="0"/>
    <xf numFmtId="0" fontId="24" fillId="0" borderId="0"/>
    <xf numFmtId="0" fontId="2" fillId="0" borderId="0"/>
    <xf numFmtId="0" fontId="2" fillId="0" borderId="0"/>
    <xf numFmtId="0" fontId="2" fillId="0" borderId="0"/>
    <xf numFmtId="0" fontId="2" fillId="0" borderId="0"/>
    <xf numFmtId="0" fontId="2" fillId="0" borderId="0"/>
    <xf numFmtId="0" fontId="24" fillId="0" borderId="0"/>
    <xf numFmtId="0" fontId="24" fillId="0" borderId="0"/>
    <xf numFmtId="0" fontId="24" fillId="0" borderId="0"/>
    <xf numFmtId="0" fontId="24"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35" fillId="39" borderId="19"/>
    <xf numFmtId="0" fontId="36" fillId="0" borderId="0"/>
    <xf numFmtId="40" fontId="37" fillId="0" borderId="0" applyFont="0" applyFill="0" applyBorder="0" applyAlignment="0" applyProtection="0"/>
    <xf numFmtId="43" fontId="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38" fillId="0" borderId="0" applyNumberFormat="0" applyFill="0" applyBorder="0" applyAlignment="0" applyProtection="0"/>
    <xf numFmtId="0" fontId="39" fillId="7"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9" fontId="18"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40" fontId="36" fillId="0" borderId="0" applyFont="0" applyFill="0" applyBorder="0" applyAlignment="0" applyProtection="0"/>
    <xf numFmtId="40" fontId="36"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33" fillId="0" borderId="0" applyFont="0" applyFill="0" applyBorder="0" applyAlignment="0" applyProtection="0"/>
    <xf numFmtId="169" fontId="33"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43" fontId="24" fillId="0" borderId="0" applyFont="0" applyFill="0" applyBorder="0" applyAlignment="0" applyProtection="0"/>
    <xf numFmtId="169" fontId="24" fillId="0" borderId="0" applyFont="0" applyFill="0" applyBorder="0" applyAlignment="0" applyProtection="0"/>
    <xf numFmtId="0" fontId="36" fillId="0" borderId="0"/>
    <xf numFmtId="0" fontId="36" fillId="0" borderId="0"/>
    <xf numFmtId="0" fontId="36" fillId="0" borderId="0"/>
  </cellStyleXfs>
  <cellXfs count="185">
    <xf numFmtId="0" fontId="0" fillId="0" borderId="0" xfId="0"/>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Fill="1" applyBorder="1" applyAlignment="1">
      <alignment vertical="center" wrapText="1"/>
    </xf>
    <xf numFmtId="0" fontId="0" fillId="0" borderId="0" xfId="0" applyFont="1"/>
    <xf numFmtId="0" fontId="44" fillId="0" borderId="0" xfId="0" applyFont="1"/>
    <xf numFmtId="10" fontId="44" fillId="45" borderId="16" xfId="0" applyNumberFormat="1" applyFont="1" applyFill="1" applyBorder="1" applyAlignment="1" applyProtection="1">
      <alignment horizontal="center" vertical="top" wrapText="1"/>
      <protection hidden="1"/>
    </xf>
    <xf numFmtId="0" fontId="46" fillId="0" borderId="20" xfId="0" applyFont="1" applyBorder="1" applyAlignment="1">
      <alignment horizontal="center"/>
    </xf>
    <xf numFmtId="10" fontId="44" fillId="44" borderId="0" xfId="0" applyNumberFormat="1" applyFont="1" applyFill="1" applyAlignment="1">
      <alignment horizontal="center"/>
    </xf>
    <xf numFmtId="0" fontId="44" fillId="44" borderId="16" xfId="0" applyFont="1" applyFill="1" applyBorder="1" applyAlignment="1">
      <alignment horizontal="center"/>
    </xf>
    <xf numFmtId="10" fontId="44" fillId="44" borderId="16" xfId="0" applyNumberFormat="1" applyFont="1" applyFill="1" applyBorder="1" applyAlignment="1">
      <alignment horizontal="center"/>
    </xf>
    <xf numFmtId="10" fontId="44" fillId="42" borderId="16" xfId="0" applyNumberFormat="1" applyFont="1" applyFill="1" applyBorder="1" applyAlignment="1">
      <alignment horizontal="center"/>
    </xf>
    <xf numFmtId="0" fontId="47" fillId="0" borderId="0" xfId="0" applyFont="1"/>
    <xf numFmtId="10" fontId="43" fillId="42" borderId="26" xfId="0" applyNumberFormat="1" applyFont="1" applyFill="1" applyBorder="1" applyAlignment="1">
      <alignment horizontal="center"/>
    </xf>
    <xf numFmtId="10" fontId="0" fillId="0" borderId="0" xfId="0" applyNumberFormat="1" applyFont="1" applyAlignment="1">
      <alignment horizontal="center"/>
    </xf>
    <xf numFmtId="0" fontId="44" fillId="41" borderId="0" xfId="0" applyFont="1" applyFill="1" applyBorder="1"/>
    <xf numFmtId="10" fontId="44" fillId="41" borderId="0" xfId="0" applyNumberFormat="1" applyFont="1" applyFill="1" applyBorder="1" applyAlignment="1">
      <alignment horizontal="center"/>
    </xf>
    <xf numFmtId="0" fontId="44" fillId="41" borderId="0" xfId="0" applyFont="1" applyFill="1"/>
    <xf numFmtId="0" fontId="44" fillId="45" borderId="16" xfId="0" applyFont="1" applyFill="1" applyBorder="1" applyAlignment="1" applyProtection="1">
      <alignment horizontal="left" vertical="top" wrapText="1"/>
      <protection hidden="1"/>
    </xf>
    <xf numFmtId="0" fontId="44" fillId="45" borderId="0" xfId="0" applyFont="1" applyFill="1"/>
    <xf numFmtId="0" fontId="17" fillId="46" borderId="16" xfId="0" applyFont="1" applyFill="1" applyBorder="1" applyAlignment="1" applyProtection="1">
      <alignment horizontal="center" vertical="center" wrapText="1"/>
      <protection hidden="1"/>
    </xf>
    <xf numFmtId="0" fontId="1" fillId="46" borderId="16" xfId="0" applyFont="1" applyFill="1" applyBorder="1" applyAlignment="1" applyProtection="1">
      <alignment horizontal="left" vertical="center" wrapText="1"/>
      <protection hidden="1"/>
    </xf>
    <xf numFmtId="0" fontId="17" fillId="46" borderId="36" xfId="0" applyFont="1" applyFill="1" applyBorder="1" applyAlignment="1" applyProtection="1">
      <alignment horizontal="center" vertical="center" wrapText="1"/>
      <protection hidden="1"/>
    </xf>
    <xf numFmtId="10" fontId="43" fillId="2" borderId="28" xfId="0" applyNumberFormat="1" applyFont="1" applyFill="1" applyBorder="1" applyAlignment="1" applyProtection="1">
      <alignment horizontal="left" vertical="center" wrapText="1"/>
      <protection hidden="1"/>
    </xf>
    <xf numFmtId="10" fontId="43" fillId="2" borderId="35" xfId="0" applyNumberFormat="1" applyFont="1" applyFill="1" applyBorder="1" applyAlignment="1" applyProtection="1">
      <alignment horizontal="left" vertical="center" wrapText="1"/>
      <protection hidden="1"/>
    </xf>
    <xf numFmtId="4" fontId="43" fillId="41" borderId="20" xfId="0" applyNumberFormat="1" applyFont="1" applyFill="1" applyBorder="1" applyAlignment="1" applyProtection="1">
      <alignment horizontal="center" vertical="top" wrapText="1"/>
      <protection hidden="1"/>
    </xf>
    <xf numFmtId="10" fontId="43" fillId="0" borderId="0" xfId="0" applyNumberFormat="1" applyFont="1"/>
    <xf numFmtId="10" fontId="43" fillId="49" borderId="0" xfId="0" applyNumberFormat="1" applyFont="1" applyFill="1"/>
    <xf numFmtId="0" fontId="44" fillId="0" borderId="0" xfId="0" applyFont="1" applyFill="1"/>
    <xf numFmtId="10" fontId="43" fillId="41" borderId="21" xfId="0" applyNumberFormat="1" applyFont="1" applyFill="1" applyBorder="1" applyAlignment="1" applyProtection="1">
      <alignment horizontal="center" vertical="top" wrapText="1"/>
      <protection hidden="1"/>
    </xf>
    <xf numFmtId="10" fontId="43" fillId="0" borderId="0" xfId="0" applyNumberFormat="1" applyFont="1" applyAlignment="1">
      <alignment wrapText="1"/>
    </xf>
    <xf numFmtId="10" fontId="48" fillId="0" borderId="0" xfId="0" applyNumberFormat="1" applyFont="1" applyAlignment="1">
      <alignment horizontal="center"/>
    </xf>
    <xf numFmtId="0" fontId="44" fillId="44" borderId="20" xfId="0" applyFont="1" applyFill="1" applyBorder="1" applyAlignment="1">
      <alignment horizontal="center"/>
    </xf>
    <xf numFmtId="10" fontId="44" fillId="44" borderId="20" xfId="0" applyNumberFormat="1" applyFont="1" applyFill="1" applyBorder="1" applyAlignment="1">
      <alignment horizontal="center"/>
    </xf>
    <xf numFmtId="10" fontId="44" fillId="0" borderId="0" xfId="0" applyNumberFormat="1" applyFont="1" applyFill="1" applyAlignment="1">
      <alignment horizontal="center"/>
    </xf>
    <xf numFmtId="10" fontId="44" fillId="0" borderId="0" xfId="0" applyNumberFormat="1" applyFont="1"/>
    <xf numFmtId="0" fontId="13" fillId="45" borderId="16" xfId="0" applyFont="1" applyFill="1" applyBorder="1" applyAlignment="1" applyProtection="1">
      <alignment horizontal="left" vertical="top" wrapText="1"/>
      <protection hidden="1"/>
    </xf>
    <xf numFmtId="10" fontId="43" fillId="41" borderId="20" xfId="162" applyNumberFormat="1" applyFont="1" applyFill="1" applyBorder="1" applyAlignment="1" applyProtection="1">
      <alignment horizontal="center" vertical="center" wrapText="1"/>
      <protection hidden="1"/>
    </xf>
    <xf numFmtId="10" fontId="43" fillId="41" borderId="21" xfId="162" applyNumberFormat="1" applyFont="1" applyFill="1" applyBorder="1" applyAlignment="1" applyProtection="1">
      <alignment horizontal="center" vertical="center" wrapText="1"/>
      <protection hidden="1"/>
    </xf>
    <xf numFmtId="10" fontId="43" fillId="41" borderId="20" xfId="162" applyNumberFormat="1" applyFont="1" applyFill="1" applyBorder="1" applyAlignment="1" applyProtection="1">
      <alignment horizontal="center" vertical="center" wrapText="1"/>
      <protection hidden="1"/>
    </xf>
    <xf numFmtId="10" fontId="43" fillId="41" borderId="21" xfId="162" applyNumberFormat="1" applyFont="1" applyFill="1" applyBorder="1" applyAlignment="1" applyProtection="1">
      <alignment horizontal="center" vertical="center" wrapText="1"/>
      <protection hidden="1"/>
    </xf>
    <xf numFmtId="9" fontId="44" fillId="0" borderId="0" xfId="0" applyNumberFormat="1" applyFont="1" applyFill="1"/>
    <xf numFmtId="10" fontId="43" fillId="41" borderId="0" xfId="162" applyNumberFormat="1" applyFont="1" applyFill="1" applyBorder="1" applyAlignment="1" applyProtection="1">
      <alignment horizontal="center" vertical="center" wrapText="1"/>
      <protection hidden="1"/>
    </xf>
    <xf numFmtId="10" fontId="43" fillId="41" borderId="20" xfId="162" applyNumberFormat="1" applyFont="1" applyFill="1" applyBorder="1" applyAlignment="1" applyProtection="1">
      <alignment horizontal="center" vertical="center" wrapText="1"/>
      <protection hidden="1"/>
    </xf>
    <xf numFmtId="10" fontId="43" fillId="41" borderId="21" xfId="162" applyNumberFormat="1" applyFont="1" applyFill="1" applyBorder="1" applyAlignment="1" applyProtection="1">
      <alignment horizontal="center" vertical="center" wrapText="1"/>
      <protection hidden="1"/>
    </xf>
    <xf numFmtId="0" fontId="43" fillId="0" borderId="16" xfId="0" applyFont="1" applyBorder="1"/>
    <xf numFmtId="10" fontId="0" fillId="0" borderId="16" xfId="0" applyNumberFormat="1" applyFont="1" applyBorder="1" applyAlignment="1">
      <alignment horizontal="center"/>
    </xf>
    <xf numFmtId="0" fontId="0" fillId="52" borderId="0" xfId="0" applyFont="1" applyFill="1"/>
    <xf numFmtId="0" fontId="0" fillId="0" borderId="16" xfId="0" applyFont="1" applyBorder="1" applyAlignment="1">
      <alignment horizontal="center"/>
    </xf>
    <xf numFmtId="10" fontId="0" fillId="0" borderId="16" xfId="0" applyNumberFormat="1" applyBorder="1" applyAlignment="1">
      <alignment horizontal="center"/>
    </xf>
    <xf numFmtId="10" fontId="43" fillId="0" borderId="16" xfId="0" applyNumberFormat="1" applyFont="1" applyBorder="1"/>
    <xf numFmtId="0" fontId="0" fillId="45" borderId="16" xfId="0" applyFill="1" applyBorder="1" applyAlignment="1" applyProtection="1">
      <alignment horizontal="left" vertical="top" wrapText="1"/>
      <protection hidden="1"/>
    </xf>
    <xf numFmtId="0" fontId="43" fillId="0" borderId="0" xfId="0" applyFont="1"/>
    <xf numFmtId="0" fontId="43" fillId="45" borderId="16" xfId="0" applyFont="1" applyFill="1" applyBorder="1" applyAlignment="1" applyProtection="1">
      <alignment horizontal="center" vertical="top" wrapText="1"/>
      <protection hidden="1"/>
    </xf>
    <xf numFmtId="0" fontId="49" fillId="0" borderId="0" xfId="0" applyFont="1"/>
    <xf numFmtId="0" fontId="44" fillId="45" borderId="35" xfId="0" applyFont="1" applyFill="1" applyBorder="1" applyAlignment="1" applyProtection="1">
      <alignment horizontal="left" vertical="top" wrapText="1"/>
      <protection hidden="1"/>
    </xf>
    <xf numFmtId="10" fontId="50" fillId="0" borderId="0" xfId="0" applyNumberFormat="1" applyFont="1" applyAlignment="1">
      <alignment horizontal="center"/>
    </xf>
    <xf numFmtId="10" fontId="43" fillId="45" borderId="21" xfId="0" applyNumberFormat="1" applyFont="1" applyFill="1" applyBorder="1" applyAlignment="1" applyProtection="1">
      <alignment horizontal="center" vertical="top" wrapText="1"/>
      <protection hidden="1"/>
    </xf>
    <xf numFmtId="10" fontId="43" fillId="0" borderId="28" xfId="0" applyNumberFormat="1" applyFont="1" applyFill="1" applyBorder="1" applyAlignment="1" applyProtection="1">
      <alignment horizontal="left" vertical="center" wrapText="1"/>
      <protection hidden="1"/>
    </xf>
    <xf numFmtId="10" fontId="43" fillId="0" borderId="35" xfId="0" applyNumberFormat="1" applyFont="1" applyFill="1" applyBorder="1" applyAlignment="1" applyProtection="1">
      <alignment horizontal="left" vertical="center" wrapText="1"/>
      <protection hidden="1"/>
    </xf>
    <xf numFmtId="0" fontId="17" fillId="48" borderId="28" xfId="0" applyFont="1" applyFill="1" applyBorder="1" applyAlignment="1" applyProtection="1">
      <alignment horizontal="left" vertical="center" wrapText="1"/>
      <protection hidden="1"/>
    </xf>
    <xf numFmtId="0" fontId="1" fillId="48" borderId="45" xfId="0" applyFont="1" applyFill="1" applyBorder="1" applyAlignment="1" applyProtection="1">
      <alignment horizontal="left" vertical="center" wrapText="1"/>
      <protection hidden="1"/>
    </xf>
    <xf numFmtId="10" fontId="43" fillId="0" borderId="40" xfId="0" applyNumberFormat="1" applyFont="1" applyFill="1" applyBorder="1" applyAlignment="1" applyProtection="1">
      <alignment horizontal="left" vertical="center" wrapText="1"/>
      <protection hidden="1"/>
    </xf>
    <xf numFmtId="10" fontId="43" fillId="0" borderId="41" xfId="0" applyNumberFormat="1" applyFont="1" applyFill="1" applyBorder="1" applyAlignment="1" applyProtection="1">
      <alignment horizontal="left" vertical="center" wrapText="1"/>
      <protection hidden="1"/>
    </xf>
    <xf numFmtId="10" fontId="43" fillId="0" borderId="16" xfId="0" applyNumberFormat="1" applyFont="1" applyFill="1" applyBorder="1" applyAlignment="1" applyProtection="1">
      <alignment horizontal="left" vertical="center" wrapText="1"/>
      <protection hidden="1"/>
    </xf>
    <xf numFmtId="10" fontId="43" fillId="0" borderId="27" xfId="0" applyNumberFormat="1" applyFont="1" applyFill="1" applyBorder="1" applyAlignment="1" applyProtection="1">
      <alignment horizontal="left" vertical="center" wrapText="1"/>
      <protection hidden="1"/>
    </xf>
    <xf numFmtId="10" fontId="43" fillId="0" borderId="29" xfId="0" applyNumberFormat="1" applyFont="1" applyFill="1" applyBorder="1" applyAlignment="1" applyProtection="1">
      <alignment horizontal="left" vertical="center" wrapText="1"/>
      <protection hidden="1"/>
    </xf>
    <xf numFmtId="0" fontId="17" fillId="46" borderId="20" xfId="0" applyFont="1" applyFill="1" applyBorder="1" applyAlignment="1" applyProtection="1">
      <alignment horizontal="center" vertical="center" wrapText="1"/>
      <protection hidden="1"/>
    </xf>
    <xf numFmtId="0" fontId="1" fillId="46" borderId="20" xfId="0" applyFont="1" applyFill="1" applyBorder="1" applyAlignment="1" applyProtection="1">
      <alignment horizontal="left" vertical="center" wrapText="1"/>
      <protection hidden="1"/>
    </xf>
    <xf numFmtId="10" fontId="43" fillId="46" borderId="27" xfId="0" applyNumberFormat="1" applyFont="1" applyFill="1" applyBorder="1" applyAlignment="1" applyProtection="1">
      <alignment horizontal="left" vertical="center" wrapText="1"/>
      <protection hidden="1"/>
    </xf>
    <xf numFmtId="10" fontId="43" fillId="46" borderId="28" xfId="0" applyNumberFormat="1" applyFont="1" applyFill="1" applyBorder="1" applyAlignment="1" applyProtection="1">
      <alignment horizontal="left" vertical="center" wrapText="1"/>
      <protection hidden="1"/>
    </xf>
    <xf numFmtId="10" fontId="43" fillId="46" borderId="29" xfId="0" applyNumberFormat="1" applyFont="1" applyFill="1" applyBorder="1" applyAlignment="1" applyProtection="1">
      <alignment horizontal="left" vertical="center" wrapText="1"/>
      <protection hidden="1"/>
    </xf>
    <xf numFmtId="10" fontId="44" fillId="46" borderId="44" xfId="0" applyNumberFormat="1" applyFont="1" applyFill="1" applyBorder="1" applyAlignment="1" applyProtection="1">
      <alignment horizontal="left" vertical="center" wrapText="1"/>
      <protection hidden="1"/>
    </xf>
    <xf numFmtId="10" fontId="44" fillId="46" borderId="45" xfId="0" applyNumberFormat="1" applyFont="1" applyFill="1" applyBorder="1" applyAlignment="1" applyProtection="1">
      <alignment horizontal="left" vertical="center" wrapText="1"/>
      <protection hidden="1"/>
    </xf>
    <xf numFmtId="10" fontId="44" fillId="46" borderId="46" xfId="0" applyNumberFormat="1" applyFont="1" applyFill="1" applyBorder="1" applyAlignment="1" applyProtection="1">
      <alignment horizontal="left" vertical="center" wrapText="1"/>
      <protection hidden="1"/>
    </xf>
    <xf numFmtId="0" fontId="17" fillId="46" borderId="49" xfId="0" applyFont="1" applyFill="1" applyBorder="1" applyAlignment="1" applyProtection="1">
      <alignment horizontal="center" vertical="center" wrapText="1"/>
      <protection hidden="1"/>
    </xf>
    <xf numFmtId="0" fontId="1" fillId="46" borderId="44" xfId="0" applyFont="1" applyFill="1" applyBorder="1" applyAlignment="1" applyProtection="1">
      <alignment horizontal="left" vertical="center" wrapText="1"/>
      <protection hidden="1"/>
    </xf>
    <xf numFmtId="0" fontId="1" fillId="46" borderId="45" xfId="0" applyFont="1" applyFill="1" applyBorder="1" applyAlignment="1" applyProtection="1">
      <alignment horizontal="left" vertical="center" wrapText="1"/>
      <protection hidden="1"/>
    </xf>
    <xf numFmtId="0" fontId="1" fillId="46" borderId="46" xfId="0" applyFont="1" applyFill="1" applyBorder="1" applyAlignment="1" applyProtection="1">
      <alignment horizontal="left" vertical="center" wrapText="1"/>
      <protection hidden="1"/>
    </xf>
    <xf numFmtId="0" fontId="17" fillId="46" borderId="40" xfId="0" applyFont="1" applyFill="1" applyBorder="1" applyAlignment="1" applyProtection="1">
      <alignment horizontal="center" vertical="center" wrapText="1"/>
      <protection hidden="1"/>
    </xf>
    <xf numFmtId="0" fontId="17" fillId="46" borderId="17" xfId="0" applyFont="1" applyFill="1" applyBorder="1" applyAlignment="1" applyProtection="1">
      <alignment horizontal="center" vertical="center" wrapText="1"/>
      <protection hidden="1"/>
    </xf>
    <xf numFmtId="10" fontId="44" fillId="41" borderId="38" xfId="0" applyNumberFormat="1" applyFont="1" applyFill="1" applyBorder="1" applyAlignment="1" applyProtection="1">
      <alignment horizontal="center" vertical="center" wrapText="1"/>
      <protection hidden="1"/>
    </xf>
    <xf numFmtId="10" fontId="44" fillId="41" borderId="39" xfId="0" applyNumberFormat="1" applyFont="1" applyFill="1" applyBorder="1" applyAlignment="1" applyProtection="1">
      <alignment horizontal="center" vertical="center" wrapText="1"/>
      <protection hidden="1"/>
    </xf>
    <xf numFmtId="10" fontId="44" fillId="41" borderId="34" xfId="0" applyNumberFormat="1" applyFont="1" applyFill="1" applyBorder="1" applyAlignment="1" applyProtection="1">
      <alignment horizontal="center" vertical="center" wrapText="1"/>
      <protection hidden="1"/>
    </xf>
    <xf numFmtId="0" fontId="17" fillId="46" borderId="25" xfId="0" applyFont="1" applyFill="1" applyBorder="1" applyAlignment="1" applyProtection="1">
      <alignment horizontal="center" vertical="center" wrapText="1"/>
      <protection hidden="1"/>
    </xf>
    <xf numFmtId="0" fontId="1" fillId="46" borderId="50" xfId="0" applyFont="1" applyFill="1" applyBorder="1" applyAlignment="1" applyProtection="1">
      <alignment horizontal="left" vertical="center" wrapText="1"/>
      <protection hidden="1"/>
    </xf>
    <xf numFmtId="0" fontId="51" fillId="0" borderId="0" xfId="0" applyFont="1" applyFill="1" applyBorder="1" applyAlignment="1" applyProtection="1">
      <alignment horizontal="left" vertical="center" wrapText="1"/>
      <protection hidden="1"/>
    </xf>
    <xf numFmtId="0" fontId="52" fillId="0" borderId="0" xfId="0" applyFont="1" applyFill="1" applyBorder="1" applyAlignment="1" applyProtection="1">
      <alignment horizontal="left" vertical="center" wrapText="1"/>
      <protection hidden="1"/>
    </xf>
    <xf numFmtId="0" fontId="52" fillId="0" borderId="0" xfId="0" applyFont="1" applyFill="1" applyBorder="1" applyAlignment="1">
      <alignment vertical="center" wrapText="1"/>
    </xf>
    <xf numFmtId="0" fontId="0" fillId="0" borderId="0" xfId="0" applyFont="1" applyFill="1" applyBorder="1" applyAlignment="1" applyProtection="1">
      <alignment horizontal="left" vertical="center" wrapText="1"/>
      <protection hidden="1"/>
    </xf>
    <xf numFmtId="0" fontId="0" fillId="0" borderId="0" xfId="0" applyFill="1" applyBorder="1" applyAlignment="1" applyProtection="1">
      <alignment horizontal="left" vertical="center" wrapText="1"/>
      <protection hidden="1"/>
    </xf>
    <xf numFmtId="0" fontId="51" fillId="55" borderId="27" xfId="0" applyFont="1" applyFill="1" applyBorder="1" applyAlignment="1" applyProtection="1">
      <alignment horizontal="left" vertical="center" wrapText="1"/>
      <protection hidden="1"/>
    </xf>
    <xf numFmtId="0" fontId="52" fillId="54" borderId="44" xfId="0" applyFont="1" applyFill="1" applyBorder="1" applyAlignment="1">
      <alignment vertical="center" wrapText="1"/>
    </xf>
    <xf numFmtId="0" fontId="51" fillId="55" borderId="29" xfId="0" applyFont="1" applyFill="1" applyBorder="1" applyAlignment="1" applyProtection="1">
      <alignment horizontal="left" vertical="center" wrapText="1"/>
      <protection hidden="1"/>
    </xf>
    <xf numFmtId="0" fontId="52" fillId="55" borderId="46" xfId="0" applyFont="1" applyFill="1" applyBorder="1" applyAlignment="1" applyProtection="1">
      <alignment horizontal="left" vertical="center" wrapText="1"/>
      <protection hidden="1"/>
    </xf>
    <xf numFmtId="10" fontId="43" fillId="0" borderId="32" xfId="0" applyNumberFormat="1" applyFont="1" applyFill="1" applyBorder="1" applyAlignment="1" applyProtection="1">
      <alignment horizontal="left" vertical="center" wrapText="1"/>
      <protection hidden="1"/>
    </xf>
    <xf numFmtId="10" fontId="44" fillId="41" borderId="51" xfId="0" applyNumberFormat="1" applyFont="1" applyFill="1" applyBorder="1" applyAlignment="1" applyProtection="1">
      <alignment horizontal="center" vertical="center" wrapText="1"/>
      <protection hidden="1"/>
    </xf>
    <xf numFmtId="10" fontId="43" fillId="0" borderId="54" xfId="0" applyNumberFormat="1" applyFont="1" applyFill="1" applyBorder="1" applyAlignment="1" applyProtection="1">
      <alignment horizontal="left" vertical="center" wrapText="1"/>
      <protection hidden="1"/>
    </xf>
    <xf numFmtId="10" fontId="44" fillId="2" borderId="34" xfId="0" applyNumberFormat="1" applyFont="1" applyFill="1" applyBorder="1" applyAlignment="1" applyProtection="1">
      <alignment horizontal="center" vertical="center" wrapText="1"/>
      <protection hidden="1"/>
    </xf>
    <xf numFmtId="10" fontId="44" fillId="2" borderId="38" xfId="0" applyNumberFormat="1" applyFont="1" applyFill="1" applyBorder="1" applyAlignment="1" applyProtection="1">
      <alignment horizontal="center" vertical="center" wrapText="1"/>
      <protection hidden="1"/>
    </xf>
    <xf numFmtId="10" fontId="44" fillId="2" borderId="39" xfId="0" applyNumberFormat="1" applyFont="1" applyFill="1" applyBorder="1" applyAlignment="1" applyProtection="1">
      <alignment horizontal="center" vertical="center" wrapText="1"/>
      <protection hidden="1"/>
    </xf>
    <xf numFmtId="10" fontId="44" fillId="43" borderId="34" xfId="0" applyNumberFormat="1" applyFont="1" applyFill="1" applyBorder="1" applyAlignment="1" applyProtection="1">
      <alignment horizontal="center" vertical="center" wrapText="1"/>
      <protection hidden="1"/>
    </xf>
    <xf numFmtId="10" fontId="44" fillId="43" borderId="38" xfId="0" applyNumberFormat="1" applyFont="1" applyFill="1" applyBorder="1" applyAlignment="1" applyProtection="1">
      <alignment horizontal="center" vertical="center" wrapText="1"/>
      <protection hidden="1"/>
    </xf>
    <xf numFmtId="10" fontId="44" fillId="43" borderId="39" xfId="0" applyNumberFormat="1" applyFont="1" applyFill="1" applyBorder="1" applyAlignment="1" applyProtection="1">
      <alignment horizontal="center" vertical="center" wrapText="1"/>
      <protection hidden="1"/>
    </xf>
    <xf numFmtId="0" fontId="53" fillId="0" borderId="0" xfId="0" applyFont="1" applyAlignment="1">
      <alignment vertical="center" wrapText="1"/>
    </xf>
    <xf numFmtId="10" fontId="44" fillId="0" borderId="42" xfId="0" applyNumberFormat="1" applyFont="1" applyFill="1" applyBorder="1" applyAlignment="1" applyProtection="1">
      <alignment horizontal="center" vertical="center" wrapText="1"/>
      <protection hidden="1"/>
    </xf>
    <xf numFmtId="10" fontId="44" fillId="0" borderId="43" xfId="0" applyNumberFormat="1" applyFont="1" applyFill="1" applyBorder="1" applyAlignment="1" applyProtection="1">
      <alignment horizontal="center" vertical="center" wrapText="1"/>
      <protection hidden="1"/>
    </xf>
    <xf numFmtId="10" fontId="44" fillId="0" borderId="38" xfId="0" applyNumberFormat="1" applyFont="1" applyFill="1" applyBorder="1" applyAlignment="1" applyProtection="1">
      <alignment horizontal="center" vertical="center" wrapText="1"/>
      <protection hidden="1"/>
    </xf>
    <xf numFmtId="10" fontId="43" fillId="41" borderId="27" xfId="0" applyNumberFormat="1" applyFont="1" applyFill="1" applyBorder="1" applyAlignment="1" applyProtection="1">
      <alignment horizontal="left" vertical="center" wrapText="1"/>
      <protection hidden="1"/>
    </xf>
    <xf numFmtId="10" fontId="43" fillId="41" borderId="28" xfId="0" applyNumberFormat="1" applyFont="1" applyFill="1" applyBorder="1" applyAlignment="1" applyProtection="1">
      <alignment horizontal="left" vertical="center" wrapText="1"/>
      <protection hidden="1"/>
    </xf>
    <xf numFmtId="10" fontId="17" fillId="41" borderId="28" xfId="0" applyNumberFormat="1" applyFont="1" applyFill="1" applyBorder="1" applyAlignment="1" applyProtection="1">
      <alignment horizontal="left" vertical="center" wrapText="1"/>
      <protection hidden="1"/>
    </xf>
    <xf numFmtId="10" fontId="43" fillId="2" borderId="55" xfId="0" applyNumberFormat="1" applyFont="1" applyFill="1" applyBorder="1" applyAlignment="1" applyProtection="1">
      <alignment horizontal="left" vertical="center" wrapText="1"/>
      <protection hidden="1"/>
    </xf>
    <xf numFmtId="10" fontId="43" fillId="2" borderId="23" xfId="0" applyNumberFormat="1" applyFont="1" applyFill="1" applyBorder="1" applyAlignment="1" applyProtection="1">
      <alignment horizontal="left" vertical="center" wrapText="1"/>
      <protection hidden="1"/>
    </xf>
    <xf numFmtId="10" fontId="43" fillId="2" borderId="44" xfId="0" applyNumberFormat="1" applyFont="1" applyFill="1" applyBorder="1" applyAlignment="1" applyProtection="1">
      <alignment horizontal="left" vertical="center" wrapText="1"/>
      <protection hidden="1"/>
    </xf>
    <xf numFmtId="10" fontId="43" fillId="2" borderId="45" xfId="0" applyNumberFormat="1" applyFont="1" applyFill="1" applyBorder="1" applyAlignment="1" applyProtection="1">
      <alignment horizontal="left" vertical="center" wrapText="1"/>
      <protection hidden="1"/>
    </xf>
    <xf numFmtId="10" fontId="17" fillId="41" borderId="29" xfId="0" applyNumberFormat="1" applyFont="1" applyFill="1" applyBorder="1" applyAlignment="1" applyProtection="1">
      <alignment horizontal="left" vertical="center" wrapText="1"/>
      <protection hidden="1"/>
    </xf>
    <xf numFmtId="10" fontId="43" fillId="2" borderId="46" xfId="0" applyNumberFormat="1" applyFont="1" applyFill="1" applyBorder="1" applyAlignment="1" applyProtection="1">
      <alignment horizontal="left" vertical="center" wrapText="1"/>
      <protection hidden="1"/>
    </xf>
    <xf numFmtId="10" fontId="43" fillId="0" borderId="20" xfId="0" applyNumberFormat="1" applyFont="1" applyFill="1" applyBorder="1" applyAlignment="1" applyProtection="1">
      <alignment horizontal="left" vertical="center" wrapText="1"/>
      <protection hidden="1"/>
    </xf>
    <xf numFmtId="10" fontId="43" fillId="0" borderId="23" xfId="0" applyNumberFormat="1" applyFont="1" applyFill="1" applyBorder="1" applyAlignment="1" applyProtection="1">
      <alignment horizontal="left" vertical="center" wrapText="1"/>
      <protection hidden="1"/>
    </xf>
    <xf numFmtId="10" fontId="43" fillId="0" borderId="56" xfId="0" applyNumberFormat="1" applyFont="1" applyFill="1" applyBorder="1" applyAlignment="1" applyProtection="1">
      <alignment horizontal="left" vertical="center" wrapText="1"/>
      <protection hidden="1"/>
    </xf>
    <xf numFmtId="10" fontId="43" fillId="0" borderId="44" xfId="0" applyNumberFormat="1" applyFont="1" applyFill="1" applyBorder="1" applyAlignment="1" applyProtection="1">
      <alignment horizontal="left" vertical="center" wrapText="1"/>
      <protection hidden="1"/>
    </xf>
    <xf numFmtId="10" fontId="43" fillId="0" borderId="45" xfId="0" applyNumberFormat="1" applyFont="1" applyFill="1" applyBorder="1" applyAlignment="1" applyProtection="1">
      <alignment horizontal="left" vertical="center" wrapText="1"/>
      <protection hidden="1"/>
    </xf>
    <xf numFmtId="10" fontId="43" fillId="0" borderId="46" xfId="0" applyNumberFormat="1" applyFont="1" applyFill="1" applyBorder="1" applyAlignment="1" applyProtection="1">
      <alignment horizontal="left" vertical="center" wrapText="1"/>
      <protection hidden="1"/>
    </xf>
    <xf numFmtId="9" fontId="53" fillId="42" borderId="26" xfId="0" applyNumberFormat="1" applyFont="1" applyFill="1" applyBorder="1" applyAlignment="1">
      <alignment horizontal="center" vertical="center" wrapText="1"/>
    </xf>
    <xf numFmtId="0" fontId="45" fillId="43" borderId="57" xfId="0" applyFont="1" applyFill="1" applyBorder="1" applyAlignment="1">
      <alignment horizontal="center" vertical="center" wrapText="1"/>
    </xf>
    <xf numFmtId="0" fontId="45" fillId="43" borderId="26" xfId="0" applyFont="1" applyFill="1" applyBorder="1" applyAlignment="1">
      <alignment horizontal="center" vertical="center" wrapText="1"/>
    </xf>
    <xf numFmtId="10" fontId="43" fillId="44" borderId="20" xfId="162" applyNumberFormat="1" applyFont="1" applyFill="1" applyBorder="1" applyAlignment="1" applyProtection="1">
      <alignment horizontal="center" vertical="center" wrapText="1"/>
      <protection hidden="1"/>
    </xf>
    <xf numFmtId="10" fontId="43" fillId="44" borderId="21" xfId="162" applyNumberFormat="1" applyFont="1" applyFill="1" applyBorder="1" applyAlignment="1" applyProtection="1">
      <alignment horizontal="center" vertical="center" wrapText="1"/>
      <protection hidden="1"/>
    </xf>
    <xf numFmtId="10" fontId="43" fillId="41" borderId="20" xfId="162" applyNumberFormat="1" applyFont="1" applyFill="1" applyBorder="1" applyAlignment="1" applyProtection="1">
      <alignment horizontal="center" vertical="center" wrapText="1"/>
      <protection hidden="1"/>
    </xf>
    <xf numFmtId="10" fontId="43" fillId="41" borderId="21" xfId="162" applyNumberFormat="1" applyFont="1" applyFill="1" applyBorder="1" applyAlignment="1" applyProtection="1">
      <alignment horizontal="center" vertical="center" wrapText="1"/>
      <protection hidden="1"/>
    </xf>
    <xf numFmtId="10" fontId="43" fillId="41" borderId="23" xfId="162" applyNumberFormat="1" applyFont="1" applyFill="1" applyBorder="1" applyAlignment="1" applyProtection="1">
      <alignment horizontal="center" vertical="center" wrapText="1"/>
      <protection hidden="1"/>
    </xf>
    <xf numFmtId="10" fontId="43" fillId="41" borderId="24" xfId="162" applyNumberFormat="1" applyFont="1" applyFill="1" applyBorder="1" applyAlignment="1" applyProtection="1">
      <alignment horizontal="center" vertical="center" wrapText="1"/>
      <protection hidden="1"/>
    </xf>
    <xf numFmtId="10" fontId="43" fillId="41" borderId="25" xfId="162" applyNumberFormat="1" applyFont="1" applyFill="1" applyBorder="1" applyAlignment="1" applyProtection="1">
      <alignment horizontal="center" vertical="center" wrapText="1"/>
      <protection hidden="1"/>
    </xf>
    <xf numFmtId="10" fontId="43" fillId="41" borderId="32" xfId="162" applyNumberFormat="1" applyFont="1" applyFill="1" applyBorder="1" applyAlignment="1" applyProtection="1">
      <alignment horizontal="center" vertical="center" wrapText="1"/>
      <protection hidden="1"/>
    </xf>
    <xf numFmtId="10" fontId="43" fillId="41" borderId="31" xfId="162" applyNumberFormat="1" applyFont="1" applyFill="1" applyBorder="1" applyAlignment="1" applyProtection="1">
      <alignment horizontal="center" vertical="center" wrapText="1"/>
      <protection hidden="1"/>
    </xf>
    <xf numFmtId="10" fontId="43" fillId="41" borderId="33" xfId="162" applyNumberFormat="1" applyFont="1" applyFill="1" applyBorder="1" applyAlignment="1" applyProtection="1">
      <alignment horizontal="center" vertical="center" wrapText="1"/>
      <protection hidden="1"/>
    </xf>
    <xf numFmtId="10" fontId="43" fillId="41" borderId="16" xfId="162" applyNumberFormat="1" applyFont="1" applyFill="1" applyBorder="1" applyAlignment="1" applyProtection="1">
      <alignment horizontal="center" vertical="center" wrapText="1"/>
      <protection hidden="1"/>
    </xf>
    <xf numFmtId="0" fontId="15" fillId="54" borderId="13" xfId="0" applyFont="1" applyFill="1" applyBorder="1" applyAlignment="1">
      <alignment horizontal="center" vertical="center" textRotation="90" wrapText="1"/>
    </xf>
    <xf numFmtId="0" fontId="15" fillId="54" borderId="15" xfId="0" applyFont="1" applyFill="1" applyBorder="1" applyAlignment="1">
      <alignment horizontal="center" vertical="center" textRotation="90" wrapText="1"/>
    </xf>
    <xf numFmtId="0" fontId="12" fillId="53" borderId="2" xfId="0" applyFont="1" applyFill="1" applyBorder="1" applyAlignment="1">
      <alignment horizontal="center" vertical="center" textRotation="90" wrapText="1"/>
    </xf>
    <xf numFmtId="0" fontId="12" fillId="53" borderId="3" xfId="0" applyFont="1" applyFill="1" applyBorder="1" applyAlignment="1">
      <alignment horizontal="center" vertical="center" textRotation="90" wrapText="1"/>
    </xf>
    <xf numFmtId="0" fontId="12" fillId="53" borderId="30" xfId="0" applyFont="1" applyFill="1" applyBorder="1" applyAlignment="1">
      <alignment horizontal="center" vertical="center" textRotation="90" wrapText="1"/>
    </xf>
    <xf numFmtId="0" fontId="17" fillId="4" borderId="2" xfId="0"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2" fillId="3" borderId="22" xfId="0" applyFont="1" applyFill="1" applyBorder="1" applyAlignment="1">
      <alignment horizontal="center" vertical="center" textRotation="90" wrapText="1"/>
    </xf>
    <xf numFmtId="0" fontId="12" fillId="3" borderId="48" xfId="0" applyFont="1" applyFill="1" applyBorder="1" applyAlignment="1">
      <alignment horizontal="center" vertical="center" textRotation="90" wrapText="1"/>
    </xf>
    <xf numFmtId="0" fontId="12" fillId="50" borderId="22" xfId="0" applyFont="1" applyFill="1" applyBorder="1" applyAlignment="1">
      <alignment horizontal="center" vertical="center" textRotation="90" wrapText="1"/>
    </xf>
    <xf numFmtId="0" fontId="12" fillId="50" borderId="48" xfId="0" applyFont="1" applyFill="1" applyBorder="1" applyAlignment="1">
      <alignment horizontal="center" vertical="center" textRotation="90" wrapText="1"/>
    </xf>
    <xf numFmtId="0" fontId="12" fillId="50" borderId="47" xfId="0" applyFont="1" applyFill="1" applyBorder="1" applyAlignment="1">
      <alignment horizontal="center" vertical="center" textRotation="90" wrapText="1"/>
    </xf>
    <xf numFmtId="0" fontId="12" fillId="51" borderId="13" xfId="0" applyFont="1" applyFill="1" applyBorder="1" applyAlignment="1">
      <alignment horizontal="center" vertical="center" textRotation="90" wrapText="1"/>
    </xf>
    <xf numFmtId="0" fontId="12" fillId="51" borderId="14" xfId="0" applyFont="1" applyFill="1" applyBorder="1" applyAlignment="1">
      <alignment horizontal="center" vertical="center" textRotation="90" wrapText="1"/>
    </xf>
    <xf numFmtId="0" fontId="12" fillId="51" borderId="15" xfId="0" applyFont="1" applyFill="1" applyBorder="1" applyAlignment="1">
      <alignment horizontal="center" vertical="center" textRotation="90" wrapText="1"/>
    </xf>
    <xf numFmtId="0" fontId="12" fillId="47" borderId="13" xfId="0" applyFont="1" applyFill="1" applyBorder="1" applyAlignment="1">
      <alignment horizontal="center" vertical="center" textRotation="90" wrapText="1"/>
    </xf>
    <xf numFmtId="0" fontId="0" fillId="0" borderId="3" xfId="0" applyBorder="1"/>
    <xf numFmtId="10" fontId="44" fillId="41" borderId="13" xfId="0" applyNumberFormat="1" applyFont="1" applyFill="1" applyBorder="1" applyAlignment="1" applyProtection="1">
      <alignment horizontal="center" vertical="center" wrapText="1"/>
      <protection hidden="1"/>
    </xf>
    <xf numFmtId="10" fontId="44" fillId="41" borderId="14" xfId="0" applyNumberFormat="1" applyFont="1" applyFill="1" applyBorder="1" applyAlignment="1" applyProtection="1">
      <alignment horizontal="center" vertical="center" wrapText="1"/>
      <protection hidden="1"/>
    </xf>
    <xf numFmtId="10" fontId="44" fillId="41" borderId="15" xfId="0" applyNumberFormat="1" applyFont="1" applyFill="1" applyBorder="1" applyAlignment="1" applyProtection="1">
      <alignment horizontal="center" vertical="center" wrapText="1"/>
      <protection hidden="1"/>
    </xf>
    <xf numFmtId="10" fontId="44" fillId="2" borderId="13" xfId="0" applyNumberFormat="1" applyFont="1" applyFill="1" applyBorder="1" applyAlignment="1" applyProtection="1">
      <alignment horizontal="center" vertical="center" wrapText="1"/>
      <protection hidden="1"/>
    </xf>
    <xf numFmtId="10" fontId="44" fillId="2" borderId="14" xfId="0" applyNumberFormat="1" applyFont="1" applyFill="1" applyBorder="1" applyAlignment="1" applyProtection="1">
      <alignment horizontal="center" vertical="center" wrapText="1"/>
      <protection hidden="1"/>
    </xf>
    <xf numFmtId="10" fontId="44" fillId="2" borderId="15" xfId="0" applyNumberFormat="1" applyFont="1" applyFill="1" applyBorder="1" applyAlignment="1" applyProtection="1">
      <alignment horizontal="center" vertical="center" wrapText="1"/>
      <protection hidden="1"/>
    </xf>
    <xf numFmtId="10" fontId="44" fillId="0" borderId="13" xfId="0" applyNumberFormat="1" applyFont="1" applyFill="1" applyBorder="1" applyAlignment="1" applyProtection="1">
      <alignment horizontal="center" vertical="center" wrapText="1"/>
      <protection hidden="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15" fillId="54" borderId="14" xfId="0" applyFont="1" applyFill="1" applyBorder="1" applyAlignment="1">
      <alignment horizontal="center" vertical="center" textRotation="90" wrapText="1"/>
    </xf>
    <xf numFmtId="0" fontId="43" fillId="43" borderId="52" xfId="0" applyFont="1" applyFill="1" applyBorder="1" applyAlignment="1">
      <alignment horizontal="center" vertical="center" wrapText="1"/>
    </xf>
    <xf numFmtId="0" fontId="43" fillId="43" borderId="53" xfId="0" applyFont="1" applyFill="1" applyBorder="1" applyAlignment="1">
      <alignment horizontal="center" vertical="center" wrapText="1"/>
    </xf>
    <xf numFmtId="0" fontId="12" fillId="53" borderId="13" xfId="0" applyFont="1" applyFill="1" applyBorder="1" applyAlignment="1">
      <alignment horizontal="center" vertical="center" textRotation="90" wrapText="1"/>
    </xf>
    <xf numFmtId="0" fontId="12" fillId="53" borderId="14" xfId="0" applyFont="1" applyFill="1" applyBorder="1" applyAlignment="1">
      <alignment horizontal="center" vertical="center" textRotation="90" wrapText="1"/>
    </xf>
    <xf numFmtId="0" fontId="12" fillId="53" borderId="15" xfId="0" applyFont="1" applyFill="1" applyBorder="1" applyAlignment="1">
      <alignment horizontal="center" vertical="center" textRotation="90" wrapText="1"/>
    </xf>
    <xf numFmtId="0" fontId="12" fillId="47" borderId="14" xfId="0" applyFont="1" applyFill="1" applyBorder="1" applyAlignment="1">
      <alignment horizontal="center" vertical="center" textRotation="90" wrapText="1"/>
    </xf>
    <xf numFmtId="0" fontId="12" fillId="47" borderId="15" xfId="0" applyFont="1" applyFill="1" applyBorder="1" applyAlignment="1">
      <alignment horizontal="center" vertical="center" textRotation="90" wrapText="1"/>
    </xf>
    <xf numFmtId="0" fontId="12" fillId="3" borderId="47" xfId="0" applyFont="1" applyFill="1" applyBorder="1" applyAlignment="1">
      <alignment horizontal="center" vertical="center" textRotation="90" wrapText="1"/>
    </xf>
    <xf numFmtId="0" fontId="12" fillId="50" borderId="2" xfId="0" applyFont="1" applyFill="1" applyBorder="1" applyAlignment="1">
      <alignment horizontal="center" vertical="center" textRotation="90" wrapText="1"/>
    </xf>
    <xf numFmtId="0" fontId="12" fillId="50" borderId="3" xfId="0" applyFont="1" applyFill="1" applyBorder="1" applyAlignment="1">
      <alignment horizontal="center" vertical="center" textRotation="90" wrapText="1"/>
    </xf>
    <xf numFmtId="0" fontId="12" fillId="50" borderId="30" xfId="0" applyFont="1" applyFill="1" applyBorder="1" applyAlignment="1">
      <alignment horizontal="center" vertical="center" textRotation="90" wrapText="1"/>
    </xf>
    <xf numFmtId="10" fontId="44" fillId="56" borderId="13" xfId="0" applyNumberFormat="1" applyFont="1" applyFill="1" applyBorder="1" applyAlignment="1" applyProtection="1">
      <alignment horizontal="center" vertical="center" wrapText="1"/>
      <protection hidden="1"/>
    </xf>
    <xf numFmtId="10" fontId="44" fillId="56" borderId="14" xfId="0" applyNumberFormat="1" applyFont="1" applyFill="1" applyBorder="1" applyAlignment="1" applyProtection="1">
      <alignment horizontal="center" vertical="center" wrapText="1"/>
      <protection hidden="1"/>
    </xf>
    <xf numFmtId="10" fontId="44" fillId="56" borderId="15" xfId="0" applyNumberFormat="1" applyFont="1" applyFill="1" applyBorder="1" applyAlignment="1" applyProtection="1">
      <alignment horizontal="center" vertical="center" wrapText="1"/>
      <protection hidden="1"/>
    </xf>
    <xf numFmtId="10" fontId="44" fillId="43" borderId="13" xfId="0" applyNumberFormat="1" applyFont="1" applyFill="1" applyBorder="1" applyAlignment="1" applyProtection="1">
      <alignment horizontal="center" vertical="center" wrapText="1"/>
      <protection hidden="1"/>
    </xf>
    <xf numFmtId="10" fontId="44" fillId="43" borderId="14" xfId="0" applyNumberFormat="1" applyFont="1" applyFill="1" applyBorder="1" applyAlignment="1" applyProtection="1">
      <alignment horizontal="center" vertical="center" wrapText="1"/>
      <protection hidden="1"/>
    </xf>
    <xf numFmtId="10" fontId="44" fillId="43" borderId="15" xfId="0" applyNumberFormat="1" applyFont="1" applyFill="1" applyBorder="1" applyAlignment="1" applyProtection="1">
      <alignment horizontal="center" vertical="center" wrapText="1"/>
      <protection hidden="1"/>
    </xf>
    <xf numFmtId="0" fontId="0" fillId="56" borderId="14" xfId="0" applyFill="1" applyBorder="1" applyAlignment="1">
      <alignment horizontal="center" vertical="center" wrapText="1"/>
    </xf>
    <xf numFmtId="0" fontId="0" fillId="56" borderId="15" xfId="0" applyFill="1" applyBorder="1" applyAlignment="1">
      <alignment horizontal="center" vertical="center" wrapText="1"/>
    </xf>
    <xf numFmtId="0" fontId="0" fillId="52" borderId="35" xfId="0" applyFill="1" applyBorder="1" applyAlignment="1">
      <alignment horizontal="center"/>
    </xf>
    <xf numFmtId="0" fontId="0" fillId="52" borderId="36" xfId="0" applyFill="1" applyBorder="1" applyAlignment="1">
      <alignment horizontal="center"/>
    </xf>
  </cellXfs>
  <cellStyles count="202">
    <cellStyle name="20% - Énfasis1" xfId="17" builtinId="30" customBuiltin="1"/>
    <cellStyle name="20% - Énfasis2" xfId="20" builtinId="34" customBuiltin="1"/>
    <cellStyle name="20% - Énfasis3" xfId="23" builtinId="38" customBuiltin="1"/>
    <cellStyle name="20% - Énfasis4" xfId="26" builtinId="42" customBuiltin="1"/>
    <cellStyle name="20% - Énfasis5" xfId="29" builtinId="46" customBuiltin="1"/>
    <cellStyle name="20% - Énfasis6" xfId="32" builtinId="50" customBuiltin="1"/>
    <cellStyle name="40% - Énfasis1" xfId="18" builtinId="31" customBuiltin="1"/>
    <cellStyle name="40% - Énfasis2" xfId="21" builtinId="35" customBuiltin="1"/>
    <cellStyle name="40% - Énfasis3" xfId="24" builtinId="39" customBuiltin="1"/>
    <cellStyle name="40% - Énfasis4" xfId="27" builtinId="43" customBuiltin="1"/>
    <cellStyle name="40% - Énfasis5" xfId="30" builtinId="47" customBuiltin="1"/>
    <cellStyle name="40% - Énfasis6" xfId="33" builtinId="51" customBuiltin="1"/>
    <cellStyle name="60% - Énfasis1 2" xfId="156"/>
    <cellStyle name="60% - Énfasis2 2" xfId="157"/>
    <cellStyle name="60% - Énfasis3 2" xfId="158"/>
    <cellStyle name="60% - Énfasis4 2" xfId="159"/>
    <cellStyle name="60% - Énfasis5 2" xfId="160"/>
    <cellStyle name="60% - Énfasis6 2" xfId="161"/>
    <cellStyle name="Buena" xfId="5" builtinId="26" customBuiltin="1"/>
    <cellStyle name="Cálculo" xfId="9" builtinId="22" customBuiltin="1"/>
    <cellStyle name="Celda de comprobación" xfId="11" builtinId="23" customBuiltin="1"/>
    <cellStyle name="Celda vinculada" xfId="10" builtinId="24" customBuiltin="1"/>
    <cellStyle name="Cuadro matriz" xfId="46"/>
    <cellStyle name="Cuadro matriz 2" xfId="68"/>
    <cellStyle name="Encabezado 4" xfId="4" builtinId="19" customBuiltin="1"/>
    <cellStyle name="Énfasis1" xfId="16" builtinId="29" customBuiltin="1"/>
    <cellStyle name="Énfasis1 2" xfId="47"/>
    <cellStyle name="Énfasis2" xfId="19" builtinId="33" customBuiltin="1"/>
    <cellStyle name="Énfasis3" xfId="22" builtinId="37" customBuiltin="1"/>
    <cellStyle name="Énfasis4" xfId="25" builtinId="41" customBuiltin="1"/>
    <cellStyle name="Énfasis5" xfId="28" builtinId="45" customBuiltin="1"/>
    <cellStyle name="Énfasis6" xfId="31" builtinId="49" customBuiltin="1"/>
    <cellStyle name="Entrada" xfId="7" builtinId="20" customBuiltin="1"/>
    <cellStyle name="Euro" xfId="48"/>
    <cellStyle name="Euro 2" xfId="69"/>
    <cellStyle name="Euro 2 2" xfId="153"/>
    <cellStyle name="Euro 2 2 2" xfId="163"/>
    <cellStyle name="Euro 2 2 3" xfId="164"/>
    <cellStyle name="Euro 2 3" xfId="165"/>
    <cellStyle name="Euro 2 4" xfId="166"/>
    <cellStyle name="Euro 3" xfId="152"/>
    <cellStyle name="Euro 3 2" xfId="167"/>
    <cellStyle name="Euro 3 3" xfId="168"/>
    <cellStyle name="Euro 4" xfId="169"/>
    <cellStyle name="Euro 5" xfId="170"/>
    <cellStyle name="Euro_Módulos marzo-2013" xfId="72"/>
    <cellStyle name="Heading 2" xfId="34"/>
    <cellStyle name="Heading 2 2" xfId="64"/>
    <cellStyle name="Hipervínculo 2" xfId="49"/>
    <cellStyle name="IMPACTOS nivel2" xfId="50"/>
    <cellStyle name="IMPACTOS nivel3" xfId="51"/>
    <cellStyle name="Incorrecto" xfId="6" builtinId="27" customBuiltin="1"/>
    <cellStyle name="Informativo" xfId="52"/>
    <cellStyle name="Millares 2" xfId="73"/>
    <cellStyle name="Millares 2 2" xfId="150"/>
    <cellStyle name="Millares 2 2 2" xfId="171"/>
    <cellStyle name="Millares 2 2 3" xfId="172"/>
    <cellStyle name="Millares 2 3" xfId="151"/>
    <cellStyle name="Millares 2 3 2" xfId="173"/>
    <cellStyle name="Millares 2 3 3" xfId="174"/>
    <cellStyle name="Millares 2 4" xfId="175"/>
    <cellStyle name="Millares 2 5" xfId="176"/>
    <cellStyle name="Millares 3" xfId="74"/>
    <cellStyle name="Millares 3 2" xfId="75"/>
    <cellStyle name="Millares 3 2 2" xfId="177"/>
    <cellStyle name="Millares 3 2 3" xfId="178"/>
    <cellStyle name="Millares 3 3" xfId="76"/>
    <cellStyle name="Millares 3 3 2" xfId="179"/>
    <cellStyle name="Millares 3 3 3" xfId="180"/>
    <cellStyle name="Millares 3 4" xfId="77"/>
    <cellStyle name="Millares 3 4 2" xfId="181"/>
    <cellStyle name="Millares 3 4 3" xfId="182"/>
    <cellStyle name="Millares 3 5" xfId="78"/>
    <cellStyle name="Millares 3 5 2" xfId="183"/>
    <cellStyle name="Millares 3 5 3" xfId="184"/>
    <cellStyle name="Millares 3 6" xfId="185"/>
    <cellStyle name="Millares 3 7" xfId="186"/>
    <cellStyle name="Millares 4" xfId="79"/>
    <cellStyle name="Millares 4 2" xfId="80"/>
    <cellStyle name="Millares 4 2 2" xfId="187"/>
    <cellStyle name="Millares 4 2 3" xfId="188"/>
    <cellStyle name="Millares 4 3" xfId="81"/>
    <cellStyle name="Millares 4 3 2" xfId="189"/>
    <cellStyle name="Millares 4 3 3" xfId="190"/>
    <cellStyle name="Millares 4 4" xfId="82"/>
    <cellStyle name="Millares 4 4 2" xfId="191"/>
    <cellStyle name="Millares 4 4 3" xfId="192"/>
    <cellStyle name="Millares 4 5" xfId="83"/>
    <cellStyle name="Millares 4 5 2" xfId="193"/>
    <cellStyle name="Millares 4 5 3" xfId="194"/>
    <cellStyle name="Millares 4 6" xfId="84"/>
    <cellStyle name="Millares 4 6 2" xfId="195"/>
    <cellStyle name="Millares 4 6 3" xfId="196"/>
    <cellStyle name="Millares 4 7" xfId="197"/>
    <cellStyle name="Millares 4 8" xfId="198"/>
    <cellStyle name="Moneda 2" xfId="53"/>
    <cellStyle name="Moneda 3" xfId="71"/>
    <cellStyle name="Neutral 2" xfId="155"/>
    <cellStyle name="Normal" xfId="0" builtinId="0"/>
    <cellStyle name="Normal 10" xfId="54"/>
    <cellStyle name="Normal 11" xfId="85"/>
    <cellStyle name="Normal 2" xfId="35"/>
    <cellStyle name="Normal 2 2" xfId="36"/>
    <cellStyle name="Normal 2 2 2" xfId="86"/>
    <cellStyle name="Normal 2 2 2 2" xfId="87"/>
    <cellStyle name="Normal 2 2 2 3" xfId="88"/>
    <cellStyle name="Normal 2 2 2 4" xfId="89"/>
    <cellStyle name="Normal 2 2 2 5" xfId="90"/>
    <cellStyle name="Normal 2 2 3" xfId="91"/>
    <cellStyle name="Normal 2 2 3 2" xfId="92"/>
    <cellStyle name="Normal 2 2 3 3" xfId="93"/>
    <cellStyle name="Normal 2 2 3 4" xfId="94"/>
    <cellStyle name="Normal 2 2 3 5" xfId="95"/>
    <cellStyle name="Normal 2 2 3 6" xfId="96"/>
    <cellStyle name="Normal 2 2 4" xfId="97"/>
    <cellStyle name="Normal 2 2 5" xfId="98"/>
    <cellStyle name="Normal 2 2 6" xfId="99"/>
    <cellStyle name="Normal 2 2 7" xfId="100"/>
    <cellStyle name="Normal 2 2 8" xfId="65"/>
    <cellStyle name="Normal 2 3" xfId="44"/>
    <cellStyle name="Normal 2 3 2" xfId="41"/>
    <cellStyle name="Normal 2 4" xfId="55"/>
    <cellStyle name="Normal 2 4 2" xfId="56"/>
    <cellStyle name="Normal 2 5" xfId="101"/>
    <cellStyle name="Normal 2 6" xfId="102"/>
    <cellStyle name="Normal 2 7" xfId="103"/>
    <cellStyle name="Normal 2 8" xfId="104"/>
    <cellStyle name="Normal 2 9" xfId="105"/>
    <cellStyle name="Normal 3" xfId="37"/>
    <cellStyle name="Normal 3 2" xfId="106"/>
    <cellStyle name="Normal 3 3" xfId="107"/>
    <cellStyle name="Normal 3 4" xfId="108"/>
    <cellStyle name="Normal 3 5" xfId="109"/>
    <cellStyle name="Normal 3 6" xfId="110"/>
    <cellStyle name="Normal 3 7" xfId="66"/>
    <cellStyle name="Normal 3 8" xfId="149"/>
    <cellStyle name="Normal 3 8 2" xfId="199"/>
    <cellStyle name="Normal 3 8 2 2" xfId="200"/>
    <cellStyle name="Normal 3 8 3" xfId="201"/>
    <cellStyle name="Normal 4" xfId="40"/>
    <cellStyle name="Normal 4 2" xfId="43"/>
    <cellStyle name="Normal 4 3" xfId="45"/>
    <cellStyle name="Normal 5" xfId="57"/>
    <cellStyle name="Normal 5 2" xfId="111"/>
    <cellStyle name="Normal 5 3" xfId="112"/>
    <cellStyle name="Normal 5 4" xfId="113"/>
    <cellStyle name="Normal 5 5" xfId="114"/>
    <cellStyle name="Normal 5 6" xfId="115"/>
    <cellStyle name="Normal 6" xfId="58"/>
    <cellStyle name="Normal 6 2" xfId="42"/>
    <cellStyle name="Normal 6 3" xfId="116"/>
    <cellStyle name="Normal 6 4" xfId="117"/>
    <cellStyle name="Normal 6 5" xfId="118"/>
    <cellStyle name="Normal 6 6" xfId="119"/>
    <cellStyle name="Normal 7" xfId="59"/>
    <cellStyle name="Normal 8" xfId="60"/>
    <cellStyle name="Normal 9" xfId="61"/>
    <cellStyle name="Notas" xfId="13" builtinId="10" customBuiltin="1"/>
    <cellStyle name="Porcentaje 2" xfId="67"/>
    <cellStyle name="Porcentual 2" xfId="39"/>
    <cellStyle name="Porcentual 2 2" xfId="120"/>
    <cellStyle name="Porcentual 2 2 2" xfId="121"/>
    <cellStyle name="Porcentual 2 2 2 2" xfId="122"/>
    <cellStyle name="Porcentual 2 2 2 3" xfId="123"/>
    <cellStyle name="Porcentual 2 2 2 4" xfId="124"/>
    <cellStyle name="Porcentual 2 2 2 5" xfId="125"/>
    <cellStyle name="Porcentual 2 2 3" xfId="126"/>
    <cellStyle name="Porcentual 2 2 4" xfId="127"/>
    <cellStyle name="Porcentual 2 2 5" xfId="128"/>
    <cellStyle name="Porcentual 2 2 6" xfId="129"/>
    <cellStyle name="Porcentual 2 2 7" xfId="162"/>
    <cellStyle name="Porcentual 2 3" xfId="130"/>
    <cellStyle name="Porcentual 2 3 2" xfId="131"/>
    <cellStyle name="Porcentual 2 4" xfId="132"/>
    <cellStyle name="Porcentual 2 5" xfId="133"/>
    <cellStyle name="Porcentual 2 6" xfId="134"/>
    <cellStyle name="Porcentual 2 7" xfId="135"/>
    <cellStyle name="Porcentual 2 8" xfId="136"/>
    <cellStyle name="Porcentual 3" xfId="137"/>
    <cellStyle name="Porcentual 3 2" xfId="138"/>
    <cellStyle name="Porcentual 3 3" xfId="139"/>
    <cellStyle name="Porcentual 3 4" xfId="140"/>
    <cellStyle name="Porcentual 3 5" xfId="141"/>
    <cellStyle name="Porcentual 4" xfId="142"/>
    <cellStyle name="Porcentual 4 2" xfId="143"/>
    <cellStyle name="Porcentual 4 3" xfId="144"/>
    <cellStyle name="Porcentual 4 4" xfId="145"/>
    <cellStyle name="Porcentual 4 5" xfId="146"/>
    <cellStyle name="Porcentual 4 6" xfId="147"/>
    <cellStyle name="Porcentual 5" xfId="70"/>
    <cellStyle name="Porcentual 6" xfId="38"/>
    <cellStyle name="RÓTULO" xfId="148"/>
    <cellStyle name="Salida" xfId="8" builtinId="21" customBuiltin="1"/>
    <cellStyle name="Texto de advertencia" xfId="12" builtinId="11" customBuiltin="1"/>
    <cellStyle name="Texto explicativo" xfId="14" builtinId="53" customBuiltin="1"/>
    <cellStyle name="Título 1" xfId="1" builtinId="16" customBuiltin="1"/>
    <cellStyle name="Título 1 2" xfId="62"/>
    <cellStyle name="Título 2" xfId="2" builtinId="17" customBuiltin="1"/>
    <cellStyle name="Título 3" xfId="3" builtinId="18" customBuiltin="1"/>
    <cellStyle name="Título 4" xfId="154"/>
    <cellStyle name="Total" xfId="15" builtinId="25" customBuiltin="1"/>
    <cellStyle name="標準_選定シートV1.0" xfId="63"/>
  </cellStyles>
  <dxfs count="0"/>
  <tableStyles count="0" defaultTableStyle="TableStyleMedium9" defaultPivotStyle="PivotStyleLight16"/>
  <colors>
    <mruColors>
      <color rgb="FF99FF99"/>
      <color rgb="FF66FF66"/>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esplan.es\NasGesplan\ProyectosGC\TG23-085\05_TRAB\dimensi&#243;n%20econ&#243;mica%20y%20social_sistematizaci&#243;n\TABLAS%20CRITERIOS%20POR%20AREAS\02122023_PANEL%20CONTROL%20MT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ANEL%20CONTROL%20TPB.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ANEL%20CONTROL%20FACTOR%20CORRECC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ANEL%20CONTROL%20MO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ANEL%20CONTROL%20MTU.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ANEL%20CONTROL%20M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ANEL%20CONTROL%20EU.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ANEL%20CONTROL%20GDH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A_MTU-cambiar nombres aqui"/>
      <sheetName val="Panel Control MTU-cambiar %"/>
      <sheetName val="AUX-cambiar nombre-%-desplegab"/>
    </sheetNames>
    <sheetDataSet>
      <sheetData sheetId="0">
        <row r="3">
          <cell r="G3" t="str">
            <v>Aumento generación EERR</v>
          </cell>
        </row>
        <row r="4">
          <cell r="G4" t="str">
            <v>Reducción de emisiones de GEI</v>
          </cell>
        </row>
        <row r="5">
          <cell r="G5" t="str">
            <v>Potenciación de la autosuficiencia conectada</v>
          </cell>
        </row>
        <row r="6">
          <cell r="G6" t="str">
            <v>Autosuficiencia hídrica conectada</v>
          </cell>
        </row>
        <row r="7">
          <cell r="G7" t="str">
            <v>Eficiencia en la producción y tratamiento de las aguas</v>
          </cell>
        </row>
        <row r="8">
          <cell r="G8" t="str">
            <v>Eficiencia y optimización en la demanda hídrica</v>
          </cell>
        </row>
        <row r="9">
          <cell r="G9" t="str">
            <v>Potenciación de las SbN</v>
          </cell>
        </row>
        <row r="10">
          <cell r="G10" t="str">
            <v>Compatibilidad de la protección del sistema natural con la gestión de residuos</v>
          </cell>
        </row>
        <row r="11">
          <cell r="G11" t="str">
            <v>Reducción de la contaminación del suelo</v>
          </cell>
        </row>
        <row r="12">
          <cell r="G12" t="str">
            <v>Viabilizar el principio de autosuficiencia</v>
          </cell>
        </row>
        <row r="13">
          <cell r="G13" t="str">
            <v>Reducción de emisiones de GEI</v>
          </cell>
        </row>
        <row r="14">
          <cell r="G14" t="str">
            <v>Economía circular</v>
          </cell>
        </row>
        <row r="15">
          <cell r="G15" t="str">
            <v>Evaluación de riesgos</v>
          </cell>
        </row>
      </sheetData>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abla Resultados TPB"/>
      <sheetName val="Panel Control TPB"/>
      <sheetName val="TPB 1.1"/>
      <sheetName val="TPB 1.2"/>
      <sheetName val="TPB 1.3"/>
      <sheetName val="TPB 2.1"/>
      <sheetName val="TPB 3.1"/>
      <sheetName val="TPB 4.1"/>
      <sheetName val="TPB 4.2"/>
    </sheetNames>
    <sheetDataSet>
      <sheetData sheetId="0">
        <row r="3">
          <cell r="E3" t="str">
            <v>TPB.1.1</v>
          </cell>
          <cell r="F3" t="str">
            <v>Continuidad y funcionalidad ecológica de la Infraestructura Verde-Azul</v>
          </cell>
          <cell r="I3">
            <v>3.15E-2</v>
          </cell>
          <cell r="J3">
            <v>0.16670000000000001</v>
          </cell>
        </row>
        <row r="4">
          <cell r="E4" t="str">
            <v>TPB.1.2</v>
          </cell>
          <cell r="F4" t="str">
            <v>Conservación, restauración y puesta en valor de los ecosistemas naturales frente al cambio climático</v>
          </cell>
          <cell r="I4">
            <v>3.0700000000000002E-2</v>
          </cell>
        </row>
        <row r="5">
          <cell r="E5" t="str">
            <v>TPB.1.3</v>
          </cell>
          <cell r="F5" t="str">
            <v>Refuerzo e implementación de los Servicios Ecosistémicos en el territorio</v>
          </cell>
          <cell r="I5">
            <v>2.5000000000000001E-2</v>
          </cell>
        </row>
        <row r="6">
          <cell r="E6" t="str">
            <v>TPB.2.1</v>
          </cell>
          <cell r="F6" t="str">
            <v>Recuperación, puesta en valor y utilización de técnicas tradicionales para la gestión sostenible de los recursos naturales</v>
          </cell>
          <cell r="I6">
            <v>2.2000000000000002E-2</v>
          </cell>
        </row>
        <row r="7">
          <cell r="E7" t="str">
            <v>TPB.3.1</v>
          </cell>
          <cell r="F7" t="str">
            <v>Potenciación de las actividades primarias, impulsando la eficiencia de recursos,  manejo ecológico sostenible y la soberanía alimentaria</v>
          </cell>
          <cell r="I7">
            <v>2.2499999999999999E-2</v>
          </cell>
        </row>
        <row r="8">
          <cell r="E8" t="str">
            <v>TPB.4.1</v>
          </cell>
          <cell r="F8" t="str">
            <v>Introducir Soluciones basadas en la Naturaleza para reducir la vulnerabilidad frente a los efectos del cambio climático</v>
          </cell>
          <cell r="I8">
            <v>1.9999999999999997E-2</v>
          </cell>
        </row>
        <row r="9">
          <cell r="E9" t="str">
            <v>TPB.4.2</v>
          </cell>
          <cell r="F9" t="str">
            <v>Multifuncionalidad del territorio y los recursos naturales frente al cambio climático</v>
          </cell>
          <cell r="I9">
            <v>1.4999999999999999E-2</v>
          </cell>
        </row>
      </sheetData>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UX-base graduacion"/>
      <sheetName val="AUX-FC Soc_xx BASE"/>
      <sheetName val="Tabla Resultados."/>
      <sheetName val="Tabla Resultados FC"/>
      <sheetName val="Panel Control FC Social-TPB"/>
      <sheetName val="Panel Control FC Social-MOT"/>
      <sheetName val="Panel Control FC Social-MTU"/>
      <sheetName val="Panel Control FC Social-MA"/>
      <sheetName val="Panel Control FC Social-EU"/>
      <sheetName val="Panel Control FC Social-GDHE"/>
      <sheetName val="Panel Control FC Economico-TPB"/>
      <sheetName val="Panel Control FC Economico-MOT"/>
      <sheetName val="Panel Control FC Economico-MTU"/>
      <sheetName val="Panel Control FC Economico-MA"/>
      <sheetName val="Panel Control FC Economico-EU"/>
      <sheetName val="Panel Control FC Economico-GDHE"/>
      <sheetName val="Panel Control FC Ambiental-MOT"/>
      <sheetName val="Panel Control FC Ambiental-MTU"/>
      <sheetName val="Panel Control FC Ambiental-MA"/>
      <sheetName val="Panel Control FC Ambiental-EU"/>
      <sheetName val="Panel Control FC Ambiental-GDHE"/>
      <sheetName val="AUX-FC Amb_TPB PRUEBA"/>
    </sheetNames>
    <sheetDataSet>
      <sheetData sheetId="0"/>
      <sheetData sheetId="1"/>
      <sheetData sheetId="2"/>
      <sheetData sheetId="3">
        <row r="3">
          <cell r="H3">
            <v>1</v>
          </cell>
        </row>
        <row r="4">
          <cell r="H4">
            <v>1</v>
          </cell>
        </row>
        <row r="5">
          <cell r="H5">
            <v>1</v>
          </cell>
        </row>
        <row r="6">
          <cell r="H6">
            <v>1</v>
          </cell>
        </row>
        <row r="7">
          <cell r="H7">
            <v>1</v>
          </cell>
        </row>
        <row r="8">
          <cell r="H8">
            <v>1</v>
          </cell>
        </row>
        <row r="9">
          <cell r="H9">
            <v>1</v>
          </cell>
        </row>
        <row r="10">
          <cell r="H10">
            <v>1</v>
          </cell>
        </row>
        <row r="11">
          <cell r="H11">
            <v>1</v>
          </cell>
        </row>
        <row r="12">
          <cell r="H12">
            <v>1</v>
          </cell>
        </row>
        <row r="13">
          <cell r="H13">
            <v>1</v>
          </cell>
        </row>
        <row r="14">
          <cell r="H14">
            <v>1</v>
          </cell>
        </row>
        <row r="15">
          <cell r="H15">
            <v>1</v>
          </cell>
        </row>
        <row r="16">
          <cell r="H16">
            <v>1</v>
          </cell>
        </row>
        <row r="17">
          <cell r="H17">
            <v>1</v>
          </cell>
        </row>
        <row r="18">
          <cell r="H18">
            <v>1</v>
          </cell>
        </row>
        <row r="19">
          <cell r="H19">
            <v>1</v>
          </cell>
        </row>
        <row r="20">
          <cell r="H20">
            <v>1</v>
          </cell>
        </row>
        <row r="21">
          <cell r="H21">
            <v>1</v>
          </cell>
        </row>
        <row r="22">
          <cell r="H22">
            <v>1</v>
          </cell>
        </row>
        <row r="23">
          <cell r="H23">
            <v>1</v>
          </cell>
        </row>
        <row r="24">
          <cell r="H24">
            <v>1</v>
          </cell>
        </row>
        <row r="25">
          <cell r="H25">
            <v>1</v>
          </cell>
        </row>
        <row r="26">
          <cell r="H26">
            <v>1</v>
          </cell>
        </row>
        <row r="27">
          <cell r="H27">
            <v>1</v>
          </cell>
        </row>
        <row r="28">
          <cell r="H28">
            <v>1</v>
          </cell>
        </row>
        <row r="29">
          <cell r="H29">
            <v>1</v>
          </cell>
        </row>
        <row r="30">
          <cell r="H30">
            <v>1</v>
          </cell>
        </row>
        <row r="31">
          <cell r="H31">
            <v>1</v>
          </cell>
        </row>
        <row r="32">
          <cell r="H32">
            <v>1</v>
          </cell>
        </row>
        <row r="33">
          <cell r="H33">
            <v>1</v>
          </cell>
        </row>
        <row r="34">
          <cell r="H34">
            <v>1</v>
          </cell>
        </row>
        <row r="35">
          <cell r="H35">
            <v>1</v>
          </cell>
        </row>
        <row r="36">
          <cell r="H36">
            <v>1</v>
          </cell>
        </row>
        <row r="37">
          <cell r="H37">
            <v>1</v>
          </cell>
        </row>
        <row r="38">
          <cell r="H38">
            <v>1</v>
          </cell>
        </row>
        <row r="39">
          <cell r="H39">
            <v>1</v>
          </cell>
        </row>
        <row r="40">
          <cell r="H40">
            <v>1</v>
          </cell>
        </row>
        <row r="41">
          <cell r="H41">
            <v>1</v>
          </cell>
        </row>
        <row r="42">
          <cell r="H42">
            <v>1</v>
          </cell>
        </row>
        <row r="43">
          <cell r="H43">
            <v>1</v>
          </cell>
        </row>
        <row r="44">
          <cell r="H44">
            <v>1</v>
          </cell>
        </row>
        <row r="45">
          <cell r="H45">
            <v>1</v>
          </cell>
        </row>
        <row r="46">
          <cell r="H46">
            <v>1</v>
          </cell>
        </row>
        <row r="47">
          <cell r="H47">
            <v>1</v>
          </cell>
        </row>
        <row r="48">
          <cell r="H48">
            <v>1</v>
          </cell>
        </row>
        <row r="49">
          <cell r="H49">
            <v>1</v>
          </cell>
        </row>
        <row r="50">
          <cell r="H50">
            <v>1</v>
          </cell>
        </row>
        <row r="51">
          <cell r="H51">
            <v>1</v>
          </cell>
        </row>
        <row r="52">
          <cell r="H52">
            <v>1</v>
          </cell>
        </row>
        <row r="53">
          <cell r="H53">
            <v>1</v>
          </cell>
        </row>
        <row r="54">
          <cell r="G54">
            <v>1.0000000000000002</v>
          </cell>
        </row>
        <row r="55">
          <cell r="G55">
            <v>1.0000000000000002</v>
          </cell>
        </row>
        <row r="56">
          <cell r="G56">
            <v>1.0000000000000002</v>
          </cell>
        </row>
        <row r="57">
          <cell r="G57">
            <v>1.0000000000000002</v>
          </cell>
        </row>
        <row r="58">
          <cell r="G58">
            <v>1.0000000000000002</v>
          </cell>
        </row>
        <row r="59">
          <cell r="G59">
            <v>1.0000000000000002</v>
          </cell>
        </row>
        <row r="60">
          <cell r="G60">
            <v>1.0000000000000002</v>
          </cell>
        </row>
        <row r="61">
          <cell r="G61">
            <v>1.0000000000000002</v>
          </cell>
        </row>
        <row r="62">
          <cell r="G62">
            <v>1.0000000000000002</v>
          </cell>
        </row>
        <row r="63">
          <cell r="G63">
            <v>1.0000000000000002</v>
          </cell>
        </row>
        <row r="64">
          <cell r="G64">
            <v>1.0000000000000002</v>
          </cell>
        </row>
        <row r="65">
          <cell r="G65">
            <v>1.0000000000000002</v>
          </cell>
        </row>
        <row r="66">
          <cell r="G66">
            <v>1.0000000000000002</v>
          </cell>
        </row>
        <row r="67">
          <cell r="G67">
            <v>1.0000000000000002</v>
          </cell>
        </row>
        <row r="68">
          <cell r="G68">
            <v>1.0000000000000002</v>
          </cell>
        </row>
        <row r="69">
          <cell r="G69">
            <v>1.0000000000000002</v>
          </cell>
        </row>
        <row r="70">
          <cell r="G70">
            <v>1.0000000000000002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TABLA_MOT-cambiar nombres aqui"/>
      <sheetName val="Tabla Resultados MOT"/>
      <sheetName val="Panel Control MOT"/>
      <sheetName val="MOT 1.1"/>
      <sheetName val="MOT 1.2 "/>
      <sheetName val="MOT 1.3"/>
      <sheetName val="MOT 1.4"/>
      <sheetName val="MOT 1.5"/>
      <sheetName val="MOT 1.6"/>
      <sheetName val="MOT 2.1"/>
      <sheetName val="MOT 2.2"/>
      <sheetName val="MOT 3.1"/>
      <sheetName val="MOT 3.2"/>
      <sheetName val="MOT 4.1"/>
      <sheetName val="MOT 4.2"/>
    </sheetNames>
    <sheetDataSet>
      <sheetData sheetId="0"/>
      <sheetData sheetId="1">
        <row r="3">
          <cell r="F3" t="str">
            <v>MOT.1.1</v>
          </cell>
          <cell r="G3" t="str">
            <v xml:space="preserve"> IV-A Elemento estructurante del territorio</v>
          </cell>
          <cell r="K3">
            <v>6.9444444444444441E-3</v>
          </cell>
          <cell r="L3">
            <v>0.16666666666666666</v>
          </cell>
        </row>
        <row r="4">
          <cell r="F4" t="str">
            <v>MOT.1.2</v>
          </cell>
          <cell r="G4" t="str">
            <v>Servicios ecosistémicos</v>
          </cell>
          <cell r="K4">
            <v>6.9444444444444441E-3</v>
          </cell>
        </row>
        <row r="5">
          <cell r="F5" t="str">
            <v>MOT.1.3</v>
          </cell>
          <cell r="G5" t="str">
            <v>Potenciación sistemas agrarios</v>
          </cell>
          <cell r="K5">
            <v>6.9444444444444441E-3</v>
          </cell>
        </row>
        <row r="6">
          <cell r="F6" t="str">
            <v>MOT.1.4</v>
          </cell>
          <cell r="G6" t="str">
            <v>Desarrollo policéntrico de núcleos rurales</v>
          </cell>
          <cell r="K6">
            <v>6.9444444444444441E-3</v>
          </cell>
        </row>
        <row r="7">
          <cell r="F7" t="str">
            <v>MOT.1.5</v>
          </cell>
          <cell r="G7" t="str">
            <v>Ocupación del suelo y distribución de usos eficiente</v>
          </cell>
          <cell r="K7">
            <v>6.9444444444444441E-3</v>
          </cell>
        </row>
        <row r="8">
          <cell r="F8" t="str">
            <v>MOT.1.6</v>
          </cell>
          <cell r="G8" t="str">
            <v>Sistema urbano con estructura policéntrica, compacto, complejo y eficiente</v>
          </cell>
          <cell r="K8">
            <v>6.9444444444444441E-3</v>
          </cell>
        </row>
        <row r="9">
          <cell r="F9" t="str">
            <v>MOT.2.1</v>
          </cell>
          <cell r="G9" t="str">
            <v>Modelo de ordenación orientado a la neutralidad climática</v>
          </cell>
          <cell r="K9">
            <v>2.916666666666666E-2</v>
          </cell>
        </row>
        <row r="10">
          <cell r="F10" t="str">
            <v>MOT.2.2</v>
          </cell>
          <cell r="G10" t="str">
            <v>Transición ecológica justa</v>
          </cell>
          <cell r="K10">
            <v>1.2500000000000001E-2</v>
          </cell>
        </row>
        <row r="11">
          <cell r="F11" t="str">
            <v>MOT.3.1</v>
          </cell>
          <cell r="G11" t="str">
            <v>Ocupación del suelo racional y equilibrada. Regeneración frente a expansión</v>
          </cell>
          <cell r="K11">
            <v>2.4999999999999998E-2</v>
          </cell>
        </row>
        <row r="12">
          <cell r="F12" t="str">
            <v>MOT.3.2</v>
          </cell>
          <cell r="G12" t="str">
            <v>Ocupación y ordenación de los suelos hacia la eficiencia del metabolismo territorial y la movilidad sostenible</v>
          </cell>
          <cell r="K12">
            <v>1.6666666666666666E-2</v>
          </cell>
        </row>
        <row r="13">
          <cell r="F13" t="str">
            <v>MOT.4.1</v>
          </cell>
          <cell r="G13" t="str">
            <v>Identificación  y evaluación de riesgos, vulnerabilidades y capacidad de adaptación</v>
          </cell>
          <cell r="K13">
            <v>1.6666666666666666E-2</v>
          </cell>
        </row>
        <row r="14">
          <cell r="F14" t="str">
            <v>MOT.4.2</v>
          </cell>
          <cell r="G14" t="str">
            <v>Ocupación del territorio resiliente: adaptada e integrada</v>
          </cell>
          <cell r="K14">
            <v>2.4999999999999994E-2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TABLA_MTU-cambiar nombres aqui"/>
      <sheetName val="Tabla Resultados MTU"/>
      <sheetName val="Panel Control MTU"/>
      <sheetName val="MTU 1.1"/>
      <sheetName val="MTU 1.2"/>
      <sheetName val="MTU 1.3"/>
      <sheetName val="MTU 2.1"/>
      <sheetName val="MTU 2.2"/>
      <sheetName val="MTU 2.3"/>
      <sheetName val="MTU 3.1"/>
      <sheetName val="MTU 3.2"/>
      <sheetName val="MTU 3.3"/>
      <sheetName val="MTU 3.4"/>
      <sheetName val="MTU 4.1"/>
      <sheetName val="MTU 4.2"/>
    </sheetNames>
    <sheetDataSet>
      <sheetData sheetId="0"/>
      <sheetData sheetId="1">
        <row r="3">
          <cell r="E3" t="str">
            <v>MTU.1.1</v>
          </cell>
          <cell r="F3" t="str">
            <v>Aumento generación EERR</v>
          </cell>
          <cell r="I3">
            <v>1.3000000000000001E-2</v>
          </cell>
          <cell r="J3">
            <v>0.16669999999999999</v>
          </cell>
        </row>
        <row r="4">
          <cell r="E4" t="str">
            <v>MTU.1.2</v>
          </cell>
          <cell r="F4" t="str">
            <v>Reducción de emisiones de GEI</v>
          </cell>
          <cell r="I4">
            <v>1.3999999999999999E-2</v>
          </cell>
        </row>
        <row r="5">
          <cell r="E5" t="str">
            <v>MTU.1.3</v>
          </cell>
          <cell r="F5" t="str">
            <v>Potenciación de la autosuficiencia conectada</v>
          </cell>
          <cell r="I5">
            <v>1.4E-2</v>
          </cell>
        </row>
        <row r="6">
          <cell r="E6" t="str">
            <v>MTU.2.1</v>
          </cell>
          <cell r="F6" t="str">
            <v>Autosuficiencia hídrica conectada</v>
          </cell>
          <cell r="I6">
            <v>1.4E-2</v>
          </cell>
        </row>
        <row r="7">
          <cell r="E7" t="str">
            <v>MTU.2.2</v>
          </cell>
          <cell r="F7" t="str">
            <v>Eficiencia en la producción, tratamiento  de las aguas y consumo hídrico</v>
          </cell>
          <cell r="I7">
            <v>1.3000000000000001E-2</v>
          </cell>
        </row>
        <row r="8">
          <cell r="E8" t="str">
            <v>MTU.2.3</v>
          </cell>
          <cell r="F8" t="str">
            <v>Potenciación de las SbN</v>
          </cell>
          <cell r="I8">
            <v>1.0700000000000001E-2</v>
          </cell>
        </row>
        <row r="9">
          <cell r="E9" t="str">
            <v>MTU.3.1</v>
          </cell>
          <cell r="F9" t="str">
            <v>Compatibilidad de la protección del sistema natural con la gestión de residuos</v>
          </cell>
          <cell r="I9">
            <v>1.2E-2</v>
          </cell>
        </row>
        <row r="10">
          <cell r="E10" t="str">
            <v>MTU.3.2</v>
          </cell>
          <cell r="F10" t="str">
            <v>Viabilizar el principio de autosuficiencia</v>
          </cell>
          <cell r="I10">
            <v>1.2500000000000002E-2</v>
          </cell>
        </row>
        <row r="11">
          <cell r="E11" t="str">
            <v>MTU.3.3</v>
          </cell>
          <cell r="F11" t="str">
            <v>Reducción de emisiones de GEI</v>
          </cell>
          <cell r="I11">
            <v>1.2E-2</v>
          </cell>
        </row>
        <row r="12">
          <cell r="E12" t="str">
            <v>MTU.3.4</v>
          </cell>
          <cell r="F12" t="str">
            <v>Economía circular</v>
          </cell>
          <cell r="I12">
            <v>1.1500000000000002E-2</v>
          </cell>
        </row>
        <row r="13">
          <cell r="E13" t="str">
            <v>MTU.4.1</v>
          </cell>
          <cell r="F13" t="str">
            <v>Evaluación y gestión de riesgos</v>
          </cell>
          <cell r="I13">
            <v>0.02</v>
          </cell>
        </row>
        <row r="14">
          <cell r="E14" t="str">
            <v>MTU.4.2</v>
          </cell>
          <cell r="F14" t="str">
            <v>Adaptación y recuperación de la vinculación del sistema urbano al ciclo del agua</v>
          </cell>
          <cell r="I14">
            <v>0.02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TABLA_MA-cambiar nombres aqui"/>
      <sheetName val="Tabla Resultados MA"/>
      <sheetName val="Panel Control MA"/>
      <sheetName val="MA 1.1"/>
      <sheetName val="MA 1.2"/>
      <sheetName val="MA 2.1"/>
      <sheetName val="MA 2.2"/>
      <sheetName val="MA 2.3"/>
      <sheetName val="MA 3.1"/>
      <sheetName val="MA 4.1"/>
      <sheetName val="MA 4.2"/>
    </sheetNames>
    <sheetDataSet>
      <sheetData sheetId="0"/>
      <sheetData sheetId="1">
        <row r="3">
          <cell r="E3" t="str">
            <v>MA.1.1</v>
          </cell>
          <cell r="F3" t="str">
            <v>Territorio de los 45 min (Conectividad rural y zonas periféricas)</v>
          </cell>
          <cell r="I3">
            <v>2.1999999999999999E-2</v>
          </cell>
          <cell r="J3">
            <v>0.16669999999999999</v>
          </cell>
        </row>
        <row r="4">
          <cell r="E4" t="str">
            <v>MA.1.2</v>
          </cell>
          <cell r="F4" t="str">
            <v>Modelo de movilidad intermodal</v>
          </cell>
          <cell r="I4">
            <v>2.1499999999999998E-2</v>
          </cell>
        </row>
        <row r="5">
          <cell r="E5" t="str">
            <v>MA.2.1</v>
          </cell>
          <cell r="F5" t="str">
            <v>Ciudad de los 15 min.</v>
          </cell>
          <cell r="I5">
            <v>2.2000000000000002E-2</v>
          </cell>
        </row>
        <row r="6">
          <cell r="E6" t="str">
            <v>MA.2.2</v>
          </cell>
          <cell r="F6" t="str">
            <v>Gestión de la demanda de la movilidad privada urbana</v>
          </cell>
          <cell r="I6">
            <v>2.0499999999999997E-2</v>
          </cell>
        </row>
        <row r="7">
          <cell r="E7" t="str">
            <v>MA.2.3</v>
          </cell>
          <cell r="F7" t="str">
            <v>Gestión eficiente del aparcamiento</v>
          </cell>
          <cell r="I7">
            <v>1.9E-2</v>
          </cell>
        </row>
        <row r="8">
          <cell r="E8" t="str">
            <v>MA.3.1</v>
          </cell>
          <cell r="F8" t="str">
            <v>Smart City y reducción de emisiones de GEI</v>
          </cell>
          <cell r="I8">
            <v>1.7999999999999999E-2</v>
          </cell>
        </row>
        <row r="9">
          <cell r="E9" t="str">
            <v>MA.4.1</v>
          </cell>
          <cell r="F9" t="str">
            <v>Evaluación y gestión de riesgos</v>
          </cell>
          <cell r="I9">
            <v>2.1699999999999997E-2</v>
          </cell>
        </row>
        <row r="10">
          <cell r="E10" t="str">
            <v>MA.4.2</v>
          </cell>
          <cell r="F10" t="str">
            <v>Adaptación, IV-A y permeabilidad del suelo</v>
          </cell>
          <cell r="I10">
            <v>2.1999999999999999E-2</v>
          </cell>
        </row>
      </sheetData>
      <sheetData sheetId="2"/>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TABLA_EU"/>
      <sheetName val="Tabla Resultados EU"/>
      <sheetName val="Panel Control EU"/>
      <sheetName val="EU1.1"/>
      <sheetName val="EU1.2"/>
      <sheetName val="EU1.3"/>
      <sheetName val="EU2.1"/>
      <sheetName val="EU2.2"/>
      <sheetName val="EU2.3"/>
      <sheetName val="EU2.4"/>
      <sheetName val="EU3.1"/>
      <sheetName val="EU3.2"/>
      <sheetName val="EU4.1"/>
      <sheetName val="EU4.2"/>
      <sheetName val="EU4.3"/>
    </sheetNames>
    <sheetDataSet>
      <sheetData sheetId="0"/>
      <sheetData sheetId="1">
        <row r="3">
          <cell r="E3" t="str">
            <v>EU.1.1</v>
          </cell>
          <cell r="F3" t="str">
            <v xml:space="preserve"> Renaturalización  (SbN)</v>
          </cell>
          <cell r="J3">
            <v>1.9444444444444438E-2</v>
          </cell>
          <cell r="K3">
            <v>0.16666666666666669</v>
          </cell>
        </row>
        <row r="4">
          <cell r="E4" t="str">
            <v>EU.1.2</v>
          </cell>
          <cell r="F4" t="str">
            <v>Confort urbano. Diseño urbano basado en la Naturaleza. I-VA</v>
          </cell>
          <cell r="J4">
            <v>1.9444444444444438E-2</v>
          </cell>
        </row>
        <row r="5">
          <cell r="E5" t="str">
            <v>EU.1.3</v>
          </cell>
          <cell r="F5" t="str">
            <v>Adaptar mediante acciones en el espacio urbano sostenibles y resilientes</v>
          </cell>
          <cell r="J5">
            <v>1.9444444444444441E-2</v>
          </cell>
        </row>
        <row r="6">
          <cell r="E6" t="str">
            <v>EU.2.1</v>
          </cell>
          <cell r="F6" t="str">
            <v>Renovación y regeneración urbana</v>
          </cell>
          <cell r="J6">
            <v>1.4583333333333334E-2</v>
          </cell>
        </row>
        <row r="7">
          <cell r="E7" t="str">
            <v>EU.2.2</v>
          </cell>
          <cell r="F7" t="str">
            <v>Ciudad de los 15´</v>
          </cell>
          <cell r="J7">
            <v>1.4583333333333334E-2</v>
          </cell>
        </row>
        <row r="8">
          <cell r="E8" t="str">
            <v>EU.2.3</v>
          </cell>
          <cell r="F8" t="str">
            <v>Eficiencia y sostenibilidad de la urbanización. Planificación consciente</v>
          </cell>
          <cell r="J8">
            <v>1.4583333333333332E-2</v>
          </cell>
        </row>
        <row r="9">
          <cell r="E9" t="str">
            <v>EU.2.4</v>
          </cell>
          <cell r="F9" t="str">
            <v>Actuar sobre usos y zonas vulnerables</v>
          </cell>
          <cell r="J9">
            <v>1.458333333333333E-2</v>
          </cell>
        </row>
        <row r="10">
          <cell r="E10" t="str">
            <v>EU.3.1</v>
          </cell>
          <cell r="F10" t="str">
            <v>Edificaciones eficientes y de consumo casi nulo.</v>
          </cell>
          <cell r="J10">
            <v>1.2499999999999997E-2</v>
          </cell>
        </row>
        <row r="11">
          <cell r="E11" t="str">
            <v>EU.3.2</v>
          </cell>
          <cell r="F11" t="str">
            <v>Protección y resiliencia de la edificacion y la población</v>
          </cell>
          <cell r="J11">
            <v>1.2500000000000001E-2</v>
          </cell>
        </row>
        <row r="12">
          <cell r="E12" t="str">
            <v>EU.4.1</v>
          </cell>
          <cell r="F12" t="str">
            <v>Diseño de superficies y edificaciones saludables</v>
          </cell>
          <cell r="J12">
            <v>1.125E-2</v>
          </cell>
        </row>
        <row r="13">
          <cell r="E13" t="str">
            <v>EU.4.2</v>
          </cell>
          <cell r="F13" t="str">
            <v>Propiciar entornos confortables</v>
          </cell>
          <cell r="J13">
            <v>8.7499999999999991E-3</v>
          </cell>
        </row>
        <row r="14">
          <cell r="E14" t="str">
            <v>EU.4.3</v>
          </cell>
          <cell r="F14" t="str">
            <v xml:space="preserve">Atender a la diversidad de la comunidad </v>
          </cell>
          <cell r="J14">
            <v>5.0000000000000001E-3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Tabla Resultados GDHE"/>
      <sheetName val="Panel Control GDHE"/>
      <sheetName val="GDHE 1.1"/>
      <sheetName val="GDHE 1.2"/>
      <sheetName val="GDHE 1.3"/>
      <sheetName val="GDHE 1.4"/>
      <sheetName val="GDHE 1.5"/>
      <sheetName val="GDHE 1.6"/>
      <sheetName val="GDHE 1.7"/>
      <sheetName val="GDHE 2.1"/>
      <sheetName val="GDHE 2.2"/>
      <sheetName val="GDHE 2.3"/>
      <sheetName val="GDHE 2.4"/>
      <sheetName val="GDHE 2.5"/>
      <sheetName val="GDHE 3.1"/>
      <sheetName val="GDHE 3.2"/>
      <sheetName val="GDHE 3.3"/>
      <sheetName val="GDHE 4.1."/>
      <sheetName val="GDHE 4.2."/>
    </sheetNames>
    <sheetDataSet>
      <sheetData sheetId="0">
        <row r="3">
          <cell r="E3" t="str">
            <v>GDHE 1.1</v>
          </cell>
          <cell r="F3" t="str">
            <v>Incluir en los parametros de valoración de las actuaciones los indicadores de las condiciones de vida de las personas desde el entorno más cercano</v>
          </cell>
          <cell r="I3">
            <v>1.0582010582010581E-2</v>
          </cell>
          <cell r="J3">
            <v>0.16666666666666663</v>
          </cell>
        </row>
        <row r="4">
          <cell r="E4" t="str">
            <v>GDHE 1.2</v>
          </cell>
          <cell r="F4" t="str">
            <v>Atender a la vulnerabilidad de las condiciones de vida de las personas frente al cambio climático incorporando las intersecciones, transversalidad, equidad e inclusividad en la ordenación del territorio</v>
          </cell>
          <cell r="I4">
            <v>1.0582010582010581E-2</v>
          </cell>
        </row>
        <row r="5">
          <cell r="E5" t="str">
            <v>GDHE 1.3</v>
          </cell>
          <cell r="F5" t="str">
            <v>Atender en el diseño y ejecución de acciones la incidencia de la situación sociodemográfica de la población local</v>
          </cell>
          <cell r="I5">
            <v>1.0582010582010581E-2</v>
          </cell>
        </row>
        <row r="6">
          <cell r="E6" t="str">
            <v>GDHE 1.4</v>
          </cell>
          <cell r="F6" t="str">
            <v>Transversalizar parámetros de movilidad, confort, salud e interacción social en las actuaciones</v>
          </cell>
          <cell r="I6">
            <v>1.0582010582010581E-2</v>
          </cell>
        </row>
        <row r="7">
          <cell r="E7" t="str">
            <v>GDHE 1.5</v>
          </cell>
          <cell r="F7" t="str">
            <v>Hacer las viviendas y edificios públicos inclusivos y adaptados a los impactos del cambio climático</v>
          </cell>
          <cell r="I7">
            <v>1.0582010582010581E-2</v>
          </cell>
        </row>
        <row r="8">
          <cell r="E8" t="str">
            <v>GDHE 1.6</v>
          </cell>
          <cell r="F8" t="str">
            <v>Ejecutar/adaptar el espacio urbano y el entorno construido a los criterios del urbanismo de género inclusivo, atendiendo a la diversidad funcional, la edad, el origen</v>
          </cell>
          <cell r="I8">
            <v>1.0582010582010581E-2</v>
          </cell>
        </row>
        <row r="9">
          <cell r="E9" t="str">
            <v>GDHE 1.7</v>
          </cell>
          <cell r="F9" t="str">
            <v>Incluir estrategias participativas que implementen las líneas de actuación de la ordenación del territorio que mitiguen los impactos del cambio climático sobre las personas</v>
          </cell>
          <cell r="I9">
            <v>1.0582010582010581E-2</v>
          </cell>
        </row>
        <row r="10">
          <cell r="E10" t="str">
            <v>GDHE 2.1</v>
          </cell>
          <cell r="F10" t="str">
            <v>Valoración Económica de las SbN y cuantifiación de los servicios ecosistémicos y cobeneficios</v>
          </cell>
          <cell r="I10">
            <v>1.2037037037037037E-2</v>
          </cell>
        </row>
        <row r="11">
          <cell r="E11" t="str">
            <v>GDHE 2.2</v>
          </cell>
          <cell r="I11">
            <v>7.2222222222222219E-3</v>
          </cell>
        </row>
        <row r="12">
          <cell r="E12" t="str">
            <v>GDHE 2.3</v>
          </cell>
          <cell r="F12" t="str">
            <v>Estimación de la recaudación tributaria y ahorro en los costes de mantenimiento y conservación derivados de la implantación de SbN</v>
          </cell>
          <cell r="I12">
            <v>9.6296296296296303E-3</v>
          </cell>
        </row>
        <row r="13">
          <cell r="E13" t="str">
            <v>GDHE 2.4</v>
          </cell>
          <cell r="F13" t="str">
            <v>Estudio Financiero y Viabilidad Económica</v>
          </cell>
          <cell r="I13">
            <v>1.2037037037037037E-2</v>
          </cell>
        </row>
        <row r="14">
          <cell r="E14" t="str">
            <v>GDHE 2.5</v>
          </cell>
          <cell r="F14" t="str">
            <v xml:space="preserve">Gestión urbanística </v>
          </cell>
          <cell r="I14">
            <v>7.2222222222222219E-3</v>
          </cell>
        </row>
        <row r="15">
          <cell r="E15" t="str">
            <v>GDHE 3.1</v>
          </cell>
          <cell r="F15" t="str">
            <v>Sectores económicos prioritarios ante el cambio climático</v>
          </cell>
          <cell r="I15">
            <v>6.4814814814814804E-3</v>
          </cell>
        </row>
        <row r="16">
          <cell r="E16" t="str">
            <v>GDHE 3.2</v>
          </cell>
          <cell r="F16" t="str">
            <v>Facilitación desde el urbanismo de las medidas contempladas en los Planes de Continuidad Económica o del Negocio para la minización del riesgo de interrupción de la actividad.</v>
          </cell>
          <cell r="I16">
            <v>9.0740740740740712E-3</v>
          </cell>
        </row>
        <row r="17">
          <cell r="E17" t="str">
            <v>GDHE 3.3</v>
          </cell>
          <cell r="F17" t="str">
            <v>Alianzas público-privadas</v>
          </cell>
          <cell r="I17">
            <v>1.037037037037037E-2</v>
          </cell>
        </row>
        <row r="18">
          <cell r="E18" t="str">
            <v>GDHE 4.1</v>
          </cell>
          <cell r="F18" t="str">
            <v>Vulnerabilidad asociada a las y los trabajadores de aquellos ámbitos laborales más vulnerables ante los impactos del cambio climático</v>
          </cell>
          <cell r="I18">
            <v>9.2592592592592587E-3</v>
          </cell>
        </row>
        <row r="19">
          <cell r="E19" t="str">
            <v>GDHE 4.2</v>
          </cell>
          <cell r="F19" t="str">
            <v>Empleo verde</v>
          </cell>
          <cell r="I19">
            <v>9.2592592592592587E-3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AQ176"/>
  <sheetViews>
    <sheetView topLeftCell="T110" zoomScale="55" zoomScaleNormal="55" workbookViewId="0">
      <selection activeCell="AK131" sqref="AK131"/>
    </sheetView>
  </sheetViews>
  <sheetFormatPr baseColWidth="10" defaultRowHeight="14.4"/>
  <cols>
    <col min="2" max="2" width="61.6640625" customWidth="1"/>
    <col min="3" max="3" width="15.77734375" customWidth="1"/>
    <col min="4" max="4" width="8.88671875" customWidth="1"/>
    <col min="5" max="5" width="9.44140625" customWidth="1"/>
    <col min="6" max="6" width="11" customWidth="1"/>
    <col min="7" max="8" width="15.77734375" hidden="1" customWidth="1"/>
    <col min="9" max="9" width="15.6640625" customWidth="1"/>
    <col min="10" max="10" width="62.5546875" customWidth="1"/>
    <col min="11" max="11" width="13.6640625" customWidth="1"/>
    <col min="12" max="12" width="15.5546875" hidden="1" customWidth="1"/>
    <col min="13" max="13" width="8.88671875" customWidth="1"/>
    <col min="14" max="14" width="9.44140625" customWidth="1"/>
    <col min="15" max="15" width="11" customWidth="1"/>
    <col min="16" max="17" width="15.77734375" hidden="1" customWidth="1"/>
    <col min="18" max="18" width="14.44140625" customWidth="1"/>
    <col min="19" max="19" width="60.21875" customWidth="1"/>
    <col min="20" max="20" width="16.77734375" customWidth="1"/>
    <col min="21" max="21" width="19.5546875" hidden="1" customWidth="1"/>
    <col min="22" max="22" width="8.88671875" customWidth="1"/>
    <col min="23" max="23" width="9.44140625" customWidth="1"/>
    <col min="24" max="24" width="11" customWidth="1"/>
    <col min="25" max="26" width="15.77734375" hidden="1" customWidth="1"/>
    <col min="27" max="27" width="14.44140625" customWidth="1"/>
    <col min="28" max="28" width="39.88671875" customWidth="1"/>
    <col min="29" max="29" width="17.44140625" customWidth="1"/>
    <col min="30" max="30" width="15.5546875" hidden="1" customWidth="1"/>
    <col min="31" max="31" width="8.88671875" customWidth="1"/>
    <col min="32" max="32" width="9.44140625" customWidth="1"/>
    <col min="33" max="33" width="11" customWidth="1"/>
    <col min="34" max="35" width="15.77734375" hidden="1" customWidth="1"/>
    <col min="36" max="36" width="14.44140625" customWidth="1"/>
    <col min="37" max="37" width="19.109375" customWidth="1"/>
    <col min="38" max="42" width="11.5546875" customWidth="1"/>
  </cols>
  <sheetData>
    <row r="1" spans="1:43" s="4" customFormat="1" ht="43.2" customHeight="1">
      <c r="A1" s="5"/>
      <c r="B1" s="5"/>
      <c r="C1" s="25" t="s">
        <v>128</v>
      </c>
      <c r="D1" s="130" t="s">
        <v>141</v>
      </c>
      <c r="E1" s="131"/>
      <c r="F1" s="132"/>
      <c r="G1" s="128" t="s">
        <v>132</v>
      </c>
      <c r="H1" s="126" t="s">
        <v>37</v>
      </c>
      <c r="I1" s="136" t="s">
        <v>130</v>
      </c>
      <c r="J1" s="42"/>
      <c r="K1" s="25" t="s">
        <v>128</v>
      </c>
      <c r="L1" s="132"/>
      <c r="M1" s="130" t="s">
        <v>138</v>
      </c>
      <c r="N1" s="131"/>
      <c r="O1" s="132"/>
      <c r="P1" s="128" t="s">
        <v>132</v>
      </c>
      <c r="Q1" s="126" t="s">
        <v>37</v>
      </c>
      <c r="R1" s="128" t="s">
        <v>129</v>
      </c>
      <c r="S1" s="42"/>
      <c r="T1" s="39" t="s">
        <v>128</v>
      </c>
      <c r="U1" s="25"/>
      <c r="V1" s="130" t="s">
        <v>139</v>
      </c>
      <c r="W1" s="131"/>
      <c r="X1" s="132"/>
      <c r="Y1" s="128" t="s">
        <v>132</v>
      </c>
      <c r="Z1" s="126" t="s">
        <v>37</v>
      </c>
      <c r="AA1" s="128" t="s">
        <v>131</v>
      </c>
      <c r="AB1" s="42"/>
      <c r="AC1" s="39" t="s">
        <v>128</v>
      </c>
      <c r="AD1" s="39"/>
      <c r="AE1" s="130" t="s">
        <v>140</v>
      </c>
      <c r="AF1" s="131"/>
      <c r="AG1" s="132"/>
      <c r="AH1" s="128" t="s">
        <v>132</v>
      </c>
      <c r="AI1" s="126" t="s">
        <v>37</v>
      </c>
      <c r="AJ1" s="128" t="s">
        <v>134</v>
      </c>
      <c r="AK1" s="128" t="s">
        <v>136</v>
      </c>
    </row>
    <row r="2" spans="1:43" s="4" customFormat="1" ht="28.8">
      <c r="A2" s="26" t="str">
        <f>'Evaluacion Sistemica'!C3</f>
        <v>TPB.1.1</v>
      </c>
      <c r="B2" s="26" t="str">
        <f>'Evaluacion Sistemica'!D3</f>
        <v>Continuidad y funcionalidad ecológica de la Infraestructura Verde-Azul</v>
      </c>
      <c r="C2" s="29">
        <f>100%/4</f>
        <v>0.25</v>
      </c>
      <c r="D2" s="133"/>
      <c r="E2" s="134"/>
      <c r="F2" s="135"/>
      <c r="G2" s="129"/>
      <c r="H2" s="127"/>
      <c r="I2" s="136"/>
      <c r="J2" s="42" t="str">
        <f>B2</f>
        <v>Continuidad y funcionalidad ecológica de la Infraestructura Verde-Azul</v>
      </c>
      <c r="K2" s="29">
        <f>100%/4</f>
        <v>0.25</v>
      </c>
      <c r="L2" s="135"/>
      <c r="M2" s="133"/>
      <c r="N2" s="134"/>
      <c r="O2" s="135"/>
      <c r="P2" s="129"/>
      <c r="Q2" s="127"/>
      <c r="R2" s="129"/>
      <c r="S2" s="42" t="str">
        <f>B2</f>
        <v>Continuidad y funcionalidad ecológica de la Infraestructura Verde-Azul</v>
      </c>
      <c r="T2" s="40">
        <f>100%/4</f>
        <v>0.25</v>
      </c>
      <c r="U2" s="29"/>
      <c r="V2" s="133"/>
      <c r="W2" s="134"/>
      <c r="X2" s="135"/>
      <c r="Y2" s="129"/>
      <c r="Z2" s="127"/>
      <c r="AA2" s="129"/>
      <c r="AB2" s="42" t="str">
        <f>J2</f>
        <v>Continuidad y funcionalidad ecológica de la Infraestructura Verde-Azul</v>
      </c>
      <c r="AC2" s="40">
        <f>100%/4</f>
        <v>0.25</v>
      </c>
      <c r="AD2" s="40"/>
      <c r="AE2" s="133"/>
      <c r="AF2" s="134"/>
      <c r="AG2" s="135"/>
      <c r="AH2" s="129"/>
      <c r="AI2" s="127"/>
      <c r="AJ2" s="129"/>
      <c r="AK2" s="129"/>
    </row>
    <row r="3" spans="1:43" s="4" customFormat="1" ht="14.4" customHeight="1">
      <c r="A3" s="5"/>
      <c r="B3" s="5"/>
      <c r="C3" s="5"/>
      <c r="D3" s="7" t="s">
        <v>33</v>
      </c>
      <c r="E3" s="7" t="s">
        <v>34</v>
      </c>
      <c r="F3" s="7" t="s">
        <v>35</v>
      </c>
      <c r="G3" s="5"/>
      <c r="H3" s="5"/>
      <c r="I3" s="5"/>
      <c r="J3" s="5"/>
      <c r="K3" s="5"/>
      <c r="L3" s="5"/>
      <c r="M3" s="7" t="s">
        <v>33</v>
      </c>
      <c r="N3" s="7" t="s">
        <v>34</v>
      </c>
      <c r="O3" s="7" t="s">
        <v>35</v>
      </c>
      <c r="P3" s="5"/>
      <c r="Q3" s="5"/>
      <c r="R3" s="5"/>
      <c r="S3" s="5"/>
      <c r="T3" s="5"/>
      <c r="U3" s="5"/>
      <c r="V3" s="7" t="s">
        <v>33</v>
      </c>
      <c r="W3" s="7" t="s">
        <v>34</v>
      </c>
      <c r="X3" s="7" t="s">
        <v>35</v>
      </c>
      <c r="Y3" s="5"/>
      <c r="Z3" s="5"/>
      <c r="AA3" s="5"/>
      <c r="AB3" s="5"/>
      <c r="AC3" s="5"/>
      <c r="AD3" s="5"/>
      <c r="AE3" s="7" t="s">
        <v>33</v>
      </c>
      <c r="AF3" s="7" t="s">
        <v>34</v>
      </c>
      <c r="AG3" s="7" t="s">
        <v>35</v>
      </c>
      <c r="AH3" s="5"/>
      <c r="AI3" s="5"/>
      <c r="AJ3" s="5"/>
      <c r="AK3" s="5"/>
    </row>
    <row r="4" spans="1:43" s="4" customFormat="1" ht="13.8" hidden="1" customHeight="1">
      <c r="A4" s="5"/>
      <c r="B4" s="5"/>
      <c r="C4" s="35"/>
      <c r="D4" s="8">
        <f>C5*50%</f>
        <v>4.1666666666666664E-2</v>
      </c>
      <c r="E4" s="8">
        <f>C5*75%</f>
        <v>6.25E-2</v>
      </c>
      <c r="F4" s="8">
        <f>C5*100%</f>
        <v>8.3333333333333329E-2</v>
      </c>
      <c r="G4" s="5"/>
      <c r="H4" s="5"/>
      <c r="I4" s="5"/>
      <c r="J4" s="5"/>
      <c r="K4" s="5"/>
      <c r="L4" s="5"/>
      <c r="M4" s="8">
        <f>K5*50%</f>
        <v>4.1666666666666664E-2</v>
      </c>
      <c r="N4" s="8">
        <f>K5*75%</f>
        <v>6.25E-2</v>
      </c>
      <c r="O4" s="8">
        <f>K5*100%</f>
        <v>8.3333333333333329E-2</v>
      </c>
      <c r="P4" s="5"/>
      <c r="Q4" s="5"/>
      <c r="R4" s="5"/>
      <c r="S4" s="5"/>
      <c r="T4" s="35"/>
      <c r="U4" s="5"/>
      <c r="V4" s="8">
        <f>T5*50%</f>
        <v>4.1666666666666664E-2</v>
      </c>
      <c r="W4" s="8">
        <f>T5*75%</f>
        <v>6.25E-2</v>
      </c>
      <c r="X4" s="8">
        <f>T5*100%</f>
        <v>8.3333333333333329E-2</v>
      </c>
      <c r="Y4" s="5"/>
      <c r="Z4" s="5"/>
      <c r="AA4" s="5"/>
      <c r="AB4" s="5"/>
      <c r="AC4" s="5"/>
      <c r="AD4" s="5"/>
      <c r="AE4" s="8">
        <f>AC5*50%</f>
        <v>4.1666666666666664E-2</v>
      </c>
      <c r="AF4" s="8">
        <f>AC5*75%</f>
        <v>6.25E-2</v>
      </c>
      <c r="AG4" s="8">
        <f>AC5*100%</f>
        <v>8.3333333333333329E-2</v>
      </c>
      <c r="AH4" s="5"/>
      <c r="AI4" s="5"/>
      <c r="AJ4" s="5"/>
      <c r="AK4" s="5"/>
    </row>
    <row r="5" spans="1:43" s="4" customFormat="1" ht="28.8">
      <c r="A5" s="5"/>
      <c r="B5" s="36" t="s">
        <v>142</v>
      </c>
      <c r="C5" s="6">
        <f>C2/3</f>
        <v>8.3333333333333329E-2</v>
      </c>
      <c r="D5" s="19"/>
      <c r="E5" s="19"/>
      <c r="F5" s="19"/>
      <c r="G5" s="9">
        <v>3</v>
      </c>
      <c r="H5" s="10">
        <f>INDEX(D4:F4,G5)</f>
        <v>8.3333333333333329E-2</v>
      </c>
      <c r="I5" s="11">
        <f>H5</f>
        <v>8.3333333333333329E-2</v>
      </c>
      <c r="J5" s="36" t="s">
        <v>145</v>
      </c>
      <c r="K5" s="6">
        <f>K2/3</f>
        <v>8.3333333333333329E-2</v>
      </c>
      <c r="L5" s="9" t="e">
        <f>IF(#REF!="Sí",1)+IF(#REF!="No",0)</f>
        <v>#REF!</v>
      </c>
      <c r="M5" s="19"/>
      <c r="N5" s="19"/>
      <c r="O5" s="19"/>
      <c r="P5" s="9">
        <v>3</v>
      </c>
      <c r="Q5" s="10">
        <f>INDEX(M4:O4,P5)</f>
        <v>8.3333333333333329E-2</v>
      </c>
      <c r="R5" s="11">
        <f>Q5</f>
        <v>8.3333333333333329E-2</v>
      </c>
      <c r="S5" s="36" t="s">
        <v>147</v>
      </c>
      <c r="T5" s="6">
        <f>T2/3</f>
        <v>8.3333333333333329E-2</v>
      </c>
      <c r="U5" s="9" t="e">
        <f>IF(#REF!="Sí",1)+IF(#REF!="No",0)</f>
        <v>#REF!</v>
      </c>
      <c r="V5" s="19"/>
      <c r="W5" s="19"/>
      <c r="X5" s="19"/>
      <c r="Y5" s="9">
        <v>3</v>
      </c>
      <c r="Z5" s="10">
        <f>INDEX(V4:X4,Y5)</f>
        <v>8.3333333333333329E-2</v>
      </c>
      <c r="AA5" s="11">
        <f>Z5</f>
        <v>8.3333333333333329E-2</v>
      </c>
      <c r="AB5" s="36" t="s">
        <v>149</v>
      </c>
      <c r="AC5" s="6">
        <f>AC2/3</f>
        <v>8.3333333333333329E-2</v>
      </c>
      <c r="AD5" s="9" t="e">
        <f>IF(#REF!="Sí",1)+IF(#REF!="No",0)</f>
        <v>#REF!</v>
      </c>
      <c r="AE5" s="19"/>
      <c r="AF5" s="19"/>
      <c r="AG5" s="19"/>
      <c r="AH5" s="9">
        <v>3</v>
      </c>
      <c r="AI5" s="10">
        <f>INDEX(AE4:AG4,AH5)</f>
        <v>8.3333333333333329E-2</v>
      </c>
      <c r="AJ5" s="11">
        <f>AI5</f>
        <v>8.3333333333333329E-2</v>
      </c>
      <c r="AK5" s="12"/>
      <c r="AQ5" s="4">
        <v>1</v>
      </c>
    </row>
    <row r="6" spans="1:43" s="4" customFormat="1" ht="17.399999999999999" hidden="1" customHeight="1">
      <c r="A6" s="5"/>
      <c r="B6" s="28"/>
      <c r="C6" s="28"/>
      <c r="D6" s="8">
        <f>C7*50%</f>
        <v>4.1666666666666664E-2</v>
      </c>
      <c r="E6" s="8">
        <f>C7*75%</f>
        <v>6.25E-2</v>
      </c>
      <c r="F6" s="8">
        <f>C7*100%</f>
        <v>8.3333333333333329E-2</v>
      </c>
      <c r="G6" s="15"/>
      <c r="H6" s="15"/>
      <c r="I6" s="16"/>
      <c r="J6" s="28"/>
      <c r="K6" s="28"/>
      <c r="L6" s="17"/>
      <c r="M6" s="8">
        <f>K7*50%</f>
        <v>4.1666666666666664E-2</v>
      </c>
      <c r="N6" s="8">
        <f>K7*75%</f>
        <v>6.25E-2</v>
      </c>
      <c r="O6" s="8">
        <f>K7*100%</f>
        <v>8.3333333333333329E-2</v>
      </c>
      <c r="P6" s="15"/>
      <c r="Q6" s="15"/>
      <c r="R6" s="16"/>
      <c r="S6" s="28"/>
      <c r="T6" s="28"/>
      <c r="U6" s="17"/>
      <c r="V6" s="8">
        <f>T7*50%</f>
        <v>4.1666666666666664E-2</v>
      </c>
      <c r="W6" s="8">
        <f>T7*75%</f>
        <v>6.25E-2</v>
      </c>
      <c r="X6" s="8">
        <f>T7*100%</f>
        <v>8.3333333333333329E-2</v>
      </c>
      <c r="Y6" s="15"/>
      <c r="Z6" s="15"/>
      <c r="AA6" s="16"/>
      <c r="AB6" s="28"/>
      <c r="AC6" s="28"/>
      <c r="AD6" s="17"/>
      <c r="AE6" s="8">
        <f>AC7*50%</f>
        <v>4.1666666666666664E-2</v>
      </c>
      <c r="AF6" s="8">
        <f>AC7*75%</f>
        <v>6.25E-2</v>
      </c>
      <c r="AG6" s="8">
        <f>AC7*100%</f>
        <v>8.3333333333333329E-2</v>
      </c>
      <c r="AH6" s="15"/>
      <c r="AI6" s="15"/>
      <c r="AJ6" s="16"/>
      <c r="AK6" s="5"/>
    </row>
    <row r="7" spans="1:43" s="4" customFormat="1" ht="72.599999999999994" thickBot="1">
      <c r="A7" s="5"/>
      <c r="B7" s="36" t="s">
        <v>143</v>
      </c>
      <c r="C7" s="6">
        <f>C2/3</f>
        <v>8.3333333333333329E-2</v>
      </c>
      <c r="D7" s="19"/>
      <c r="E7" s="19"/>
      <c r="F7" s="19"/>
      <c r="G7" s="9">
        <v>3</v>
      </c>
      <c r="H7" s="10">
        <f>INDEX(D6:F6,G7)</f>
        <v>8.3333333333333329E-2</v>
      </c>
      <c r="I7" s="11">
        <f>H7</f>
        <v>8.3333333333333329E-2</v>
      </c>
      <c r="J7" s="36" t="s">
        <v>148</v>
      </c>
      <c r="K7" s="6">
        <f>K2/3</f>
        <v>8.3333333333333329E-2</v>
      </c>
      <c r="L7" s="9" t="e">
        <f>IF(#REF!="Sí",1)+IF(#REF!="No",0)</f>
        <v>#REF!</v>
      </c>
      <c r="M7" s="19"/>
      <c r="N7" s="19"/>
      <c r="O7" s="19"/>
      <c r="P7" s="9">
        <v>3</v>
      </c>
      <c r="Q7" s="10">
        <f>INDEX(M6:O6,P7)</f>
        <v>8.3333333333333329E-2</v>
      </c>
      <c r="R7" s="11">
        <f>Q7</f>
        <v>8.3333333333333329E-2</v>
      </c>
      <c r="S7" s="36" t="s">
        <v>135</v>
      </c>
      <c r="T7" s="6">
        <f>T2/3</f>
        <v>8.3333333333333329E-2</v>
      </c>
      <c r="U7" s="9" t="e">
        <f>IF(#REF!="Sí",1)+IF(#REF!="No",0)</f>
        <v>#REF!</v>
      </c>
      <c r="V7" s="19"/>
      <c r="W7" s="19"/>
      <c r="X7" s="19"/>
      <c r="Y7" s="9">
        <v>3</v>
      </c>
      <c r="Z7" s="10">
        <f>INDEX(V6:X6,Y7)</f>
        <v>8.3333333333333329E-2</v>
      </c>
      <c r="AA7" s="11">
        <f>Z7</f>
        <v>8.3333333333333329E-2</v>
      </c>
      <c r="AB7" s="36" t="s">
        <v>133</v>
      </c>
      <c r="AC7" s="6">
        <f>AC2/3</f>
        <v>8.3333333333333329E-2</v>
      </c>
      <c r="AD7" s="9" t="e">
        <f>IF(#REF!="Sí",1)+IF(#REF!="No",0)</f>
        <v>#REF!</v>
      </c>
      <c r="AE7" s="19"/>
      <c r="AF7" s="19"/>
      <c r="AG7" s="19"/>
      <c r="AH7" s="9">
        <v>3</v>
      </c>
      <c r="AI7" s="10">
        <f>INDEX(AE6:AG6,AH7)</f>
        <v>8.3333333333333329E-2</v>
      </c>
      <c r="AJ7" s="11">
        <f>AI7</f>
        <v>8.3333333333333329E-2</v>
      </c>
      <c r="AK7" s="5"/>
    </row>
    <row r="8" spans="1:43" s="4" customFormat="1" ht="14.4" hidden="1" customHeight="1" thickBot="1">
      <c r="A8" s="5"/>
      <c r="B8" s="28"/>
      <c r="C8" s="28"/>
      <c r="D8" s="8">
        <f>C9*50%</f>
        <v>4.1666666666666664E-2</v>
      </c>
      <c r="E8" s="8">
        <f>C9*75%</f>
        <v>6.25E-2</v>
      </c>
      <c r="F8" s="8">
        <f>C9*100%</f>
        <v>8.3333333333333329E-2</v>
      </c>
      <c r="G8" s="15"/>
      <c r="H8" s="15"/>
      <c r="I8" s="16"/>
      <c r="J8" s="28"/>
      <c r="K8" s="28"/>
      <c r="L8" s="17"/>
      <c r="M8" s="8">
        <f>K9*50%</f>
        <v>4.1666666666666664E-2</v>
      </c>
      <c r="N8" s="8">
        <f>K9*75%</f>
        <v>6.25E-2</v>
      </c>
      <c r="O8" s="8">
        <f>K9*100%</f>
        <v>8.3333333333333329E-2</v>
      </c>
      <c r="P8" s="15"/>
      <c r="Q8" s="15"/>
      <c r="R8" s="16"/>
      <c r="S8" s="28"/>
      <c r="T8" s="28"/>
      <c r="U8" s="17"/>
      <c r="V8" s="8">
        <f>T9*50%</f>
        <v>4.1666666666666664E-2</v>
      </c>
      <c r="W8" s="8">
        <f>T9*75%</f>
        <v>6.25E-2</v>
      </c>
      <c r="X8" s="8">
        <f>T9*100%</f>
        <v>8.3333333333333329E-2</v>
      </c>
      <c r="Y8" s="15"/>
      <c r="Z8" s="15"/>
      <c r="AA8" s="16"/>
      <c r="AB8" s="28"/>
      <c r="AC8" s="28"/>
      <c r="AD8" s="17"/>
      <c r="AE8" s="8">
        <f>AC9*50%</f>
        <v>4.1666666666666664E-2</v>
      </c>
      <c r="AF8" s="8">
        <f>AC9*75%</f>
        <v>6.25E-2</v>
      </c>
      <c r="AG8" s="8">
        <f>AC9*100%</f>
        <v>8.3333333333333329E-2</v>
      </c>
      <c r="AH8" s="15"/>
      <c r="AI8" s="15"/>
      <c r="AJ8" s="16"/>
      <c r="AK8" s="5"/>
    </row>
    <row r="9" spans="1:43" s="4" customFormat="1" ht="29.4" thickBot="1">
      <c r="A9" s="5"/>
      <c r="B9" s="36" t="s">
        <v>144</v>
      </c>
      <c r="C9" s="6">
        <f>C2/3</f>
        <v>8.3333333333333329E-2</v>
      </c>
      <c r="D9" s="19"/>
      <c r="E9" s="19"/>
      <c r="F9" s="19"/>
      <c r="G9" s="9">
        <v>3</v>
      </c>
      <c r="H9" s="10">
        <f>INDEX(D8:F8,G9)</f>
        <v>8.3333333333333329E-2</v>
      </c>
      <c r="I9" s="11">
        <f>H9</f>
        <v>8.3333333333333329E-2</v>
      </c>
      <c r="J9" s="36" t="s">
        <v>146</v>
      </c>
      <c r="K9" s="6">
        <f>K2/3</f>
        <v>8.3333333333333329E-2</v>
      </c>
      <c r="L9" s="9" t="e">
        <f>IF(#REF!="Sí",1)+IF(#REF!="No",0)</f>
        <v>#REF!</v>
      </c>
      <c r="M9" s="19"/>
      <c r="N9" s="19"/>
      <c r="O9" s="19"/>
      <c r="P9" s="9">
        <v>3</v>
      </c>
      <c r="Q9" s="10">
        <f>INDEX(M8:O8,P9)</f>
        <v>8.3333333333333329E-2</v>
      </c>
      <c r="R9" s="11">
        <f>Q9</f>
        <v>8.3333333333333329E-2</v>
      </c>
      <c r="S9" s="36" t="s">
        <v>135</v>
      </c>
      <c r="T9" s="6">
        <f>T2/3</f>
        <v>8.3333333333333329E-2</v>
      </c>
      <c r="U9" s="32" t="e">
        <f>IF(#REF!="Sí",1)+IF(#REF!="No",0)</f>
        <v>#REF!</v>
      </c>
      <c r="V9" s="19"/>
      <c r="W9" s="19"/>
      <c r="X9" s="19"/>
      <c r="Y9" s="9">
        <v>3</v>
      </c>
      <c r="Z9" s="10">
        <f>INDEX(V8:X8,Y9)</f>
        <v>8.3333333333333329E-2</v>
      </c>
      <c r="AA9" s="11">
        <f>Z9</f>
        <v>8.3333333333333329E-2</v>
      </c>
      <c r="AB9" s="36" t="s">
        <v>150</v>
      </c>
      <c r="AC9" s="6">
        <f>AC2/3</f>
        <v>8.3333333333333329E-2</v>
      </c>
      <c r="AD9" s="9" t="e">
        <f>IF(#REF!="Sí",1)+IF(#REF!="No",0)</f>
        <v>#REF!</v>
      </c>
      <c r="AE9" s="19"/>
      <c r="AF9" s="19"/>
      <c r="AG9" s="19"/>
      <c r="AH9" s="9">
        <v>3</v>
      </c>
      <c r="AI9" s="10">
        <f>INDEX(AE8:AG8,AH9)</f>
        <v>8.3333333333333329E-2</v>
      </c>
      <c r="AJ9" s="11">
        <f>AI9</f>
        <v>8.3333333333333329E-2</v>
      </c>
      <c r="AK9" s="13">
        <f>SUM(I10,R10,AA10,AJ10)</f>
        <v>1</v>
      </c>
    </row>
    <row r="10" spans="1:43" s="4" customFormat="1" ht="14.4" customHeight="1">
      <c r="A10" s="5"/>
      <c r="B10" s="28"/>
      <c r="C10" s="34">
        <f>SUM(C5:C9)</f>
        <v>0.25</v>
      </c>
      <c r="D10" s="28"/>
      <c r="E10" s="28"/>
      <c r="F10" s="28"/>
      <c r="G10" s="28"/>
      <c r="H10" s="28"/>
      <c r="I10" s="34">
        <f>I5+I7+I9</f>
        <v>0.25</v>
      </c>
      <c r="J10" s="28"/>
      <c r="K10" s="34">
        <f>SUM(K5:K9)</f>
        <v>0.25</v>
      </c>
      <c r="L10"/>
      <c r="M10"/>
      <c r="N10"/>
      <c r="O10"/>
      <c r="P10"/>
      <c r="Q10"/>
      <c r="R10" s="34">
        <f>R5+R7+R9</f>
        <v>0.25</v>
      </c>
      <c r="S10" s="28"/>
      <c r="T10" s="34">
        <f>SUM(T5:T9)</f>
        <v>0.25</v>
      </c>
      <c r="U10" s="34" t="e">
        <f>SUM(U5:U9)</f>
        <v>#REF!</v>
      </c>
      <c r="V10"/>
      <c r="W10"/>
      <c r="X10"/>
      <c r="Y10"/>
      <c r="Z10"/>
      <c r="AA10" s="34">
        <f>AA5+AA7+AA9</f>
        <v>0.25</v>
      </c>
      <c r="AB10" s="28"/>
      <c r="AC10" s="34">
        <f>SUM(AC5:AC9)</f>
        <v>0.25</v>
      </c>
      <c r="AD10"/>
      <c r="AE10"/>
      <c r="AF10"/>
      <c r="AG10"/>
      <c r="AH10"/>
      <c r="AI10"/>
      <c r="AJ10" s="34">
        <f>AJ5+AJ7+AJ9</f>
        <v>0.25</v>
      </c>
      <c r="AK10" s="5"/>
    </row>
    <row r="11" spans="1:43" s="4" customFormat="1">
      <c r="A11"/>
      <c r="B11" s="28"/>
      <c r="C11" s="28"/>
      <c r="D11" s="28"/>
      <c r="E11" s="28"/>
      <c r="F11" s="28"/>
      <c r="G11" s="28"/>
      <c r="H11" s="28"/>
      <c r="I11" s="41"/>
      <c r="J11" s="28"/>
      <c r="K11" s="28"/>
      <c r="L11"/>
      <c r="M11"/>
      <c r="N11"/>
      <c r="O11"/>
      <c r="P11"/>
      <c r="Q11"/>
      <c r="R11"/>
      <c r="S11" s="28"/>
      <c r="T11" s="28"/>
      <c r="U11"/>
      <c r="V11"/>
      <c r="W11"/>
      <c r="X11"/>
      <c r="Y11"/>
      <c r="Z11"/>
      <c r="AA11" s="31"/>
      <c r="AB11" s="14"/>
      <c r="AC11" s="14"/>
      <c r="AD11"/>
      <c r="AE11"/>
      <c r="AF11"/>
      <c r="AG11"/>
      <c r="AH11"/>
      <c r="AI11"/>
      <c r="AJ11" s="31"/>
      <c r="AK11"/>
      <c r="AL11"/>
    </row>
    <row r="12" spans="1:43">
      <c r="B12" s="28"/>
      <c r="C12" s="28"/>
      <c r="D12" s="28"/>
      <c r="E12" s="28"/>
      <c r="F12" s="28"/>
      <c r="G12" s="28"/>
      <c r="T12" s="28"/>
    </row>
    <row r="13" spans="1:43" ht="28.8" customHeight="1">
      <c r="A13" s="5"/>
      <c r="B13" s="5"/>
      <c r="C13" s="25" t="s">
        <v>128</v>
      </c>
      <c r="D13" s="130" t="s">
        <v>137</v>
      </c>
      <c r="E13" s="131"/>
      <c r="F13" s="132"/>
      <c r="G13" s="128" t="s">
        <v>132</v>
      </c>
      <c r="H13" s="126" t="s">
        <v>37</v>
      </c>
      <c r="I13" s="136" t="s">
        <v>130</v>
      </c>
      <c r="J13" s="42"/>
      <c r="K13" s="25" t="s">
        <v>128</v>
      </c>
      <c r="L13" s="132"/>
      <c r="M13" s="130" t="s">
        <v>138</v>
      </c>
      <c r="N13" s="131"/>
      <c r="O13" s="132"/>
      <c r="P13" s="128" t="s">
        <v>132</v>
      </c>
      <c r="Q13" s="126" t="s">
        <v>37</v>
      </c>
      <c r="R13" s="128" t="s">
        <v>129</v>
      </c>
      <c r="S13" s="42"/>
      <c r="T13" s="39" t="s">
        <v>128</v>
      </c>
      <c r="U13" s="25"/>
      <c r="V13" s="130" t="s">
        <v>139</v>
      </c>
      <c r="W13" s="131"/>
      <c r="X13" s="132"/>
      <c r="Y13" s="128" t="s">
        <v>132</v>
      </c>
      <c r="Z13" s="126" t="s">
        <v>37</v>
      </c>
      <c r="AA13" s="128" t="s">
        <v>131</v>
      </c>
      <c r="AB13" s="42"/>
      <c r="AC13" s="39" t="s">
        <v>128</v>
      </c>
      <c r="AD13" s="39"/>
      <c r="AE13" s="130" t="s">
        <v>140</v>
      </c>
      <c r="AF13" s="131"/>
      <c r="AG13" s="132"/>
      <c r="AH13" s="128" t="s">
        <v>132</v>
      </c>
      <c r="AI13" s="126" t="s">
        <v>37</v>
      </c>
      <c r="AJ13" s="128" t="s">
        <v>134</v>
      </c>
      <c r="AK13" s="128" t="s">
        <v>136</v>
      </c>
    </row>
    <row r="14" spans="1:43" ht="28.8" customHeight="1">
      <c r="A14" s="26" t="str">
        <f>'Evaluacion Sistemica'!C4</f>
        <v>TPB.1.2</v>
      </c>
      <c r="B14" s="30" t="str">
        <f>'Evaluacion Sistemica'!D4</f>
        <v>Conservación, restauración y puesta en valor de los ecosistemas naturales frente al cambio climático</v>
      </c>
      <c r="C14" s="29">
        <f>100%/4</f>
        <v>0.25</v>
      </c>
      <c r="D14" s="133"/>
      <c r="E14" s="134"/>
      <c r="F14" s="135"/>
      <c r="G14" s="129"/>
      <c r="H14" s="127"/>
      <c r="I14" s="136"/>
      <c r="J14" s="42" t="str">
        <f>B14</f>
        <v>Conservación, restauración y puesta en valor de los ecosistemas naturales frente al cambio climático</v>
      </c>
      <c r="K14" s="29">
        <f>100%/4</f>
        <v>0.25</v>
      </c>
      <c r="L14" s="135"/>
      <c r="M14" s="133"/>
      <c r="N14" s="134"/>
      <c r="O14" s="135"/>
      <c r="P14" s="129"/>
      <c r="Q14" s="127"/>
      <c r="R14" s="129"/>
      <c r="S14" s="42" t="str">
        <f>B14</f>
        <v>Conservación, restauración y puesta en valor de los ecosistemas naturales frente al cambio climático</v>
      </c>
      <c r="T14" s="40">
        <f>100%/4</f>
        <v>0.25</v>
      </c>
      <c r="U14" s="29"/>
      <c r="V14" s="133"/>
      <c r="W14" s="134"/>
      <c r="X14" s="135"/>
      <c r="Y14" s="129"/>
      <c r="Z14" s="127"/>
      <c r="AA14" s="129"/>
      <c r="AB14" s="42" t="str">
        <f>J14</f>
        <v>Conservación, restauración y puesta en valor de los ecosistemas naturales frente al cambio climático</v>
      </c>
      <c r="AC14" s="40">
        <f>100%/4</f>
        <v>0.25</v>
      </c>
      <c r="AD14" s="40"/>
      <c r="AE14" s="133"/>
      <c r="AF14" s="134"/>
      <c r="AG14" s="135"/>
      <c r="AH14" s="129"/>
      <c r="AI14" s="127"/>
      <c r="AJ14" s="129"/>
      <c r="AK14" s="129"/>
    </row>
    <row r="15" spans="1:43">
      <c r="A15" s="5"/>
      <c r="B15" s="5"/>
      <c r="C15" s="5"/>
      <c r="D15" s="7" t="s">
        <v>33</v>
      </c>
      <c r="E15" s="7" t="s">
        <v>34</v>
      </c>
      <c r="F15" s="7" t="s">
        <v>35</v>
      </c>
      <c r="G15" s="5"/>
      <c r="H15" s="5"/>
      <c r="I15" s="5"/>
      <c r="J15" s="5"/>
      <c r="K15" s="5"/>
      <c r="L15" s="5"/>
      <c r="M15" s="7" t="s">
        <v>33</v>
      </c>
      <c r="N15" s="7" t="s">
        <v>34</v>
      </c>
      <c r="O15" s="7" t="s">
        <v>35</v>
      </c>
      <c r="P15" s="5"/>
      <c r="Q15" s="5"/>
      <c r="R15" s="5"/>
      <c r="S15" s="5"/>
      <c r="T15" s="5"/>
      <c r="U15" s="5"/>
      <c r="V15" s="7" t="s">
        <v>33</v>
      </c>
      <c r="W15" s="7" t="s">
        <v>34</v>
      </c>
      <c r="X15" s="7" t="s">
        <v>35</v>
      </c>
      <c r="Y15" s="5"/>
      <c r="Z15" s="5"/>
      <c r="AA15" s="5"/>
      <c r="AB15" s="5"/>
      <c r="AC15" s="5"/>
      <c r="AD15" s="5"/>
      <c r="AE15" s="7" t="s">
        <v>33</v>
      </c>
      <c r="AF15" s="7" t="s">
        <v>34</v>
      </c>
      <c r="AG15" s="7" t="s">
        <v>35</v>
      </c>
      <c r="AH15" s="5"/>
      <c r="AI15" s="5"/>
      <c r="AJ15" s="5"/>
      <c r="AK15" s="5"/>
    </row>
    <row r="16" spans="1:43" s="4" customFormat="1" ht="13.8" hidden="1" customHeight="1">
      <c r="A16" s="5"/>
      <c r="B16" s="5"/>
      <c r="C16" s="35"/>
      <c r="D16" s="8">
        <f>C17*50%</f>
        <v>4.1666666666666664E-2</v>
      </c>
      <c r="E16" s="8">
        <f>C17*75%</f>
        <v>6.25E-2</v>
      </c>
      <c r="F16" s="8">
        <f>C17*100%</f>
        <v>8.3333333333333329E-2</v>
      </c>
      <c r="G16" s="5"/>
      <c r="H16" s="5"/>
      <c r="I16" s="5"/>
      <c r="J16" s="5"/>
      <c r="K16" s="5"/>
      <c r="L16" s="5"/>
      <c r="M16" s="8">
        <f>K17*50%</f>
        <v>4.1666666666666664E-2</v>
      </c>
      <c r="N16" s="8">
        <f>K17*75%</f>
        <v>6.25E-2</v>
      </c>
      <c r="O16" s="8">
        <f>K17*100%</f>
        <v>8.3333333333333329E-2</v>
      </c>
      <c r="P16" s="5"/>
      <c r="Q16" s="5"/>
      <c r="R16" s="5"/>
      <c r="S16" s="5"/>
      <c r="T16" s="35"/>
      <c r="U16" s="5"/>
      <c r="V16" s="8">
        <f>T17*50%</f>
        <v>4.1666666666666664E-2</v>
      </c>
      <c r="W16" s="8">
        <f>T17*75%</f>
        <v>6.25E-2</v>
      </c>
      <c r="X16" s="8">
        <f>T17*100%</f>
        <v>8.3333333333333329E-2</v>
      </c>
      <c r="Y16" s="5"/>
      <c r="Z16" s="5"/>
      <c r="AA16" s="5"/>
      <c r="AB16" s="5"/>
      <c r="AC16" s="5"/>
      <c r="AD16" s="5"/>
      <c r="AE16" s="8">
        <f>AC17*50%</f>
        <v>4.1666666666666664E-2</v>
      </c>
      <c r="AF16" s="8">
        <f>AC17*75%</f>
        <v>6.25E-2</v>
      </c>
      <c r="AG16" s="8">
        <f>AC17*100%</f>
        <v>8.3333333333333329E-2</v>
      </c>
      <c r="AH16" s="5"/>
      <c r="AI16" s="5"/>
      <c r="AJ16" s="5"/>
      <c r="AK16" s="5"/>
    </row>
    <row r="17" spans="1:37" ht="15.6">
      <c r="A17" s="5"/>
      <c r="B17" s="18" t="s">
        <v>36</v>
      </c>
      <c r="C17" s="6">
        <f>C14/3</f>
        <v>8.3333333333333329E-2</v>
      </c>
      <c r="D17" s="19"/>
      <c r="E17" s="19"/>
      <c r="F17" s="19"/>
      <c r="G17" s="9">
        <v>3</v>
      </c>
      <c r="H17" s="10">
        <f>INDEX(D16:F16,G17)</f>
        <v>8.3333333333333329E-2</v>
      </c>
      <c r="I17" s="11">
        <f>H17</f>
        <v>8.3333333333333329E-2</v>
      </c>
      <c r="J17" s="18" t="s">
        <v>36</v>
      </c>
      <c r="K17" s="6">
        <f>K14/3</f>
        <v>8.3333333333333329E-2</v>
      </c>
      <c r="L17" s="9" t="e">
        <f>IF(#REF!="Sí",1)+IF(#REF!="No",0)</f>
        <v>#REF!</v>
      </c>
      <c r="M17" s="19"/>
      <c r="N17" s="19"/>
      <c r="O17" s="19"/>
      <c r="P17" s="9">
        <v>3</v>
      </c>
      <c r="Q17" s="10">
        <f>INDEX(M16:O16,P17)</f>
        <v>8.3333333333333329E-2</v>
      </c>
      <c r="R17" s="11">
        <f>Q17</f>
        <v>8.3333333333333329E-2</v>
      </c>
      <c r="S17" s="18"/>
      <c r="T17" s="6">
        <f>T14/3</f>
        <v>8.3333333333333329E-2</v>
      </c>
      <c r="U17" s="9" t="e">
        <f>IF(#REF!="Sí",1)+IF(#REF!="No",0)</f>
        <v>#REF!</v>
      </c>
      <c r="V17" s="19"/>
      <c r="W17" s="19"/>
      <c r="X17" s="19"/>
      <c r="Y17" s="9">
        <v>3</v>
      </c>
      <c r="Z17" s="10">
        <f>INDEX(V16:X16,Y17)</f>
        <v>8.3333333333333329E-2</v>
      </c>
      <c r="AA17" s="11">
        <f>Z17</f>
        <v>8.3333333333333329E-2</v>
      </c>
      <c r="AB17" s="18" t="s">
        <v>36</v>
      </c>
      <c r="AC17" s="6">
        <f>AC14/3</f>
        <v>8.3333333333333329E-2</v>
      </c>
      <c r="AD17" s="9" t="e">
        <f>IF(#REF!="Sí",1)+IF(#REF!="No",0)</f>
        <v>#REF!</v>
      </c>
      <c r="AE17" s="19"/>
      <c r="AF17" s="19"/>
      <c r="AG17" s="19"/>
      <c r="AH17" s="9">
        <v>3</v>
      </c>
      <c r="AI17" s="10">
        <f>INDEX(AE16:AG16,AH17)</f>
        <v>8.3333333333333329E-2</v>
      </c>
      <c r="AJ17" s="11">
        <f>AI17</f>
        <v>8.3333333333333329E-2</v>
      </c>
      <c r="AK17" s="12"/>
    </row>
    <row r="18" spans="1:37" s="4" customFormat="1" ht="17.399999999999999" hidden="1" customHeight="1">
      <c r="A18" s="5"/>
      <c r="B18" s="28"/>
      <c r="C18" s="28"/>
      <c r="D18" s="8">
        <f>C19*50%</f>
        <v>4.1666666666666664E-2</v>
      </c>
      <c r="E18" s="8">
        <f>C19*75%</f>
        <v>6.25E-2</v>
      </c>
      <c r="F18" s="8">
        <f>C19*100%</f>
        <v>8.3333333333333329E-2</v>
      </c>
      <c r="G18" s="15"/>
      <c r="H18" s="15"/>
      <c r="I18" s="16"/>
      <c r="J18" s="28"/>
      <c r="K18" s="28"/>
      <c r="L18" s="17"/>
      <c r="M18" s="8">
        <f>K19*50%</f>
        <v>4.1666666666666664E-2</v>
      </c>
      <c r="N18" s="8">
        <f>K19*75%</f>
        <v>6.25E-2</v>
      </c>
      <c r="O18" s="8">
        <f>K19*100%</f>
        <v>8.3333333333333329E-2</v>
      </c>
      <c r="P18" s="15"/>
      <c r="Q18" s="15"/>
      <c r="R18" s="16"/>
      <c r="S18" s="28"/>
      <c r="T18" s="28"/>
      <c r="U18" s="17"/>
      <c r="V18" s="8">
        <f>T19*50%</f>
        <v>4.1666666666666664E-2</v>
      </c>
      <c r="W18" s="8">
        <f>T19*75%</f>
        <v>6.25E-2</v>
      </c>
      <c r="X18" s="8">
        <f>T19*100%</f>
        <v>8.3333333333333329E-2</v>
      </c>
      <c r="Y18" s="15"/>
      <c r="Z18" s="15"/>
      <c r="AA18" s="16"/>
      <c r="AB18" s="28"/>
      <c r="AC18" s="28"/>
      <c r="AD18" s="17"/>
      <c r="AE18" s="8">
        <f>AC19*50%</f>
        <v>4.1666666666666664E-2</v>
      </c>
      <c r="AF18" s="8">
        <f>AC19*75%</f>
        <v>6.25E-2</v>
      </c>
      <c r="AG18" s="8">
        <f>AC19*100%</f>
        <v>8.3333333333333329E-2</v>
      </c>
      <c r="AH18" s="15"/>
      <c r="AI18" s="15"/>
      <c r="AJ18" s="16"/>
      <c r="AK18" s="5"/>
    </row>
    <row r="19" spans="1:37" ht="15" thickBot="1">
      <c r="A19" s="5"/>
      <c r="B19" s="18" t="s">
        <v>36</v>
      </c>
      <c r="C19" s="6">
        <f>C14/3</f>
        <v>8.3333333333333329E-2</v>
      </c>
      <c r="D19" s="19"/>
      <c r="E19" s="19"/>
      <c r="F19" s="19"/>
      <c r="G19" s="9">
        <v>3</v>
      </c>
      <c r="H19" s="10">
        <f>INDEX(D18:F18,G19)</f>
        <v>8.3333333333333329E-2</v>
      </c>
      <c r="I19" s="11">
        <f>H19</f>
        <v>8.3333333333333329E-2</v>
      </c>
      <c r="J19" s="18" t="s">
        <v>36</v>
      </c>
      <c r="K19" s="6">
        <f>K14/3</f>
        <v>8.3333333333333329E-2</v>
      </c>
      <c r="L19" s="9" t="e">
        <f>IF(#REF!="Sí",1)+IF(#REF!="No",0)</f>
        <v>#REF!</v>
      </c>
      <c r="M19" s="19"/>
      <c r="N19" s="19"/>
      <c r="O19" s="19"/>
      <c r="P19" s="9">
        <v>3</v>
      </c>
      <c r="Q19" s="10">
        <f>INDEX(M18:O18,P19)</f>
        <v>8.3333333333333329E-2</v>
      </c>
      <c r="R19" s="11">
        <f>Q19</f>
        <v>8.3333333333333329E-2</v>
      </c>
      <c r="S19" s="18"/>
      <c r="T19" s="6">
        <f>T14/3</f>
        <v>8.3333333333333329E-2</v>
      </c>
      <c r="U19" s="9" t="e">
        <f>IF(#REF!="Sí",1)+IF(#REF!="No",0)</f>
        <v>#REF!</v>
      </c>
      <c r="V19" s="19"/>
      <c r="W19" s="19"/>
      <c r="X19" s="19"/>
      <c r="Y19" s="9">
        <v>3</v>
      </c>
      <c r="Z19" s="10">
        <f>INDEX(V18:X18,Y19)</f>
        <v>8.3333333333333329E-2</v>
      </c>
      <c r="AA19" s="11">
        <f>Z19</f>
        <v>8.3333333333333329E-2</v>
      </c>
      <c r="AB19" s="18" t="s">
        <v>36</v>
      </c>
      <c r="AC19" s="6">
        <f>AC14/3</f>
        <v>8.3333333333333329E-2</v>
      </c>
      <c r="AD19" s="9" t="e">
        <f>IF(#REF!="Sí",1)+IF(#REF!="No",0)</f>
        <v>#REF!</v>
      </c>
      <c r="AE19" s="19"/>
      <c r="AF19" s="19"/>
      <c r="AG19" s="19"/>
      <c r="AH19" s="9">
        <v>3</v>
      </c>
      <c r="AI19" s="10">
        <f>INDEX(AE18:AG18,AH19)</f>
        <v>8.3333333333333329E-2</v>
      </c>
      <c r="AJ19" s="11">
        <f>AI19</f>
        <v>8.3333333333333329E-2</v>
      </c>
      <c r="AK19" s="5"/>
    </row>
    <row r="20" spans="1:37" ht="15" hidden="1" customHeight="1" thickBot="1">
      <c r="A20" s="5"/>
      <c r="B20" s="17"/>
      <c r="C20" s="28"/>
      <c r="D20" s="8">
        <f>(C21/2)*1</f>
        <v>4.1666666666666664E-2</v>
      </c>
      <c r="E20" s="8">
        <f>(C21/2)*1.5</f>
        <v>6.25E-2</v>
      </c>
      <c r="F20" s="8">
        <f>(C21/2)*2</f>
        <v>8.3333333333333329E-2</v>
      </c>
      <c r="G20" s="15"/>
      <c r="H20" s="15"/>
      <c r="I20" s="16"/>
      <c r="J20" s="28"/>
      <c r="K20" s="28"/>
      <c r="L20" s="17"/>
      <c r="M20" s="8">
        <f>(K21/2)*1</f>
        <v>4.1666666666666664E-2</v>
      </c>
      <c r="N20" s="8">
        <f>(K21/2)*1.5</f>
        <v>6.25E-2</v>
      </c>
      <c r="O20" s="8">
        <f>(K21/2)*2</f>
        <v>8.3333333333333329E-2</v>
      </c>
      <c r="P20" s="15"/>
      <c r="Q20" s="15"/>
      <c r="R20" s="16"/>
      <c r="S20" s="28"/>
      <c r="T20" s="28"/>
      <c r="U20" s="17"/>
      <c r="V20" s="8">
        <f>(R21/2)*1</f>
        <v>4.1666666666666664E-2</v>
      </c>
      <c r="W20" s="8">
        <f>(R21/2)*1.5</f>
        <v>6.25E-2</v>
      </c>
      <c r="X20" s="8">
        <f>(R21/2)*2</f>
        <v>8.3333333333333329E-2</v>
      </c>
      <c r="Y20" s="15"/>
      <c r="Z20" s="15"/>
      <c r="AA20" s="16"/>
      <c r="AB20" s="28"/>
      <c r="AC20" s="28"/>
      <c r="AD20" s="17"/>
      <c r="AE20" s="8">
        <f>(AC21/2)*1</f>
        <v>4.1666666666666664E-2</v>
      </c>
      <c r="AF20" s="8">
        <f>(AC21/2)*1.5</f>
        <v>6.25E-2</v>
      </c>
      <c r="AG20" s="8">
        <f>(AC21/2)*2</f>
        <v>8.3333333333333329E-2</v>
      </c>
      <c r="AH20" s="15"/>
      <c r="AI20" s="15"/>
      <c r="AJ20" s="16"/>
      <c r="AK20" s="5"/>
    </row>
    <row r="21" spans="1:37" ht="15" thickBot="1">
      <c r="A21" s="5"/>
      <c r="B21" s="18" t="s">
        <v>36</v>
      </c>
      <c r="C21" s="6">
        <f>C14/3</f>
        <v>8.3333333333333329E-2</v>
      </c>
      <c r="D21" s="19"/>
      <c r="E21" s="19"/>
      <c r="F21" s="19"/>
      <c r="G21" s="9">
        <v>3</v>
      </c>
      <c r="H21" s="10">
        <f>INDEX(D20:F20,G21)</f>
        <v>8.3333333333333329E-2</v>
      </c>
      <c r="I21" s="11">
        <f>H21</f>
        <v>8.3333333333333329E-2</v>
      </c>
      <c r="J21" s="18" t="s">
        <v>36</v>
      </c>
      <c r="K21" s="6">
        <f>K14/3</f>
        <v>8.3333333333333329E-2</v>
      </c>
      <c r="L21" s="9" t="e">
        <f>IF(#REF!="Sí",1)+IF(#REF!="No",0)</f>
        <v>#REF!</v>
      </c>
      <c r="M21" s="19"/>
      <c r="N21" s="19"/>
      <c r="O21" s="19"/>
      <c r="P21" s="9">
        <v>3</v>
      </c>
      <c r="Q21" s="10">
        <f>INDEX(M20:O20,P21)</f>
        <v>8.3333333333333329E-2</v>
      </c>
      <c r="R21" s="11">
        <f>Q21</f>
        <v>8.3333333333333329E-2</v>
      </c>
      <c r="S21" s="18"/>
      <c r="T21" s="6">
        <f>T14/3</f>
        <v>8.3333333333333329E-2</v>
      </c>
      <c r="U21" s="9" t="e">
        <f>IF(#REF!="Sí",1)+IF(#REF!="No",0)</f>
        <v>#REF!</v>
      </c>
      <c r="V21" s="19"/>
      <c r="W21" s="19"/>
      <c r="X21" s="19"/>
      <c r="Y21" s="9">
        <v>3</v>
      </c>
      <c r="Z21" s="10">
        <f>INDEX(V20:X20,Y21)</f>
        <v>8.3333333333333329E-2</v>
      </c>
      <c r="AA21" s="11">
        <f>Z21</f>
        <v>8.3333333333333329E-2</v>
      </c>
      <c r="AB21" s="18" t="s">
        <v>36</v>
      </c>
      <c r="AC21" s="6">
        <f>AC14/3</f>
        <v>8.3333333333333329E-2</v>
      </c>
      <c r="AD21" s="9" t="e">
        <f>IF(#REF!="Sí",1)+IF(#REF!="No",0)</f>
        <v>#REF!</v>
      </c>
      <c r="AE21" s="19"/>
      <c r="AF21" s="19"/>
      <c r="AG21" s="19"/>
      <c r="AH21" s="9">
        <v>3</v>
      </c>
      <c r="AI21" s="33">
        <f>INDEX(AE20:AG20,AH21)</f>
        <v>8.3333333333333329E-2</v>
      </c>
      <c r="AJ21" s="11">
        <f>AI21</f>
        <v>8.3333333333333329E-2</v>
      </c>
      <c r="AK21" s="13">
        <f>SUM(I22,R22,AA22,AJ22)</f>
        <v>1</v>
      </c>
    </row>
    <row r="22" spans="1:37" s="4" customFormat="1" ht="14.4" customHeight="1">
      <c r="A22" s="5"/>
      <c r="B22" s="28"/>
      <c r="C22" s="28"/>
      <c r="D22" s="28"/>
      <c r="E22" s="28"/>
      <c r="F22" s="28"/>
      <c r="G22" s="28"/>
      <c r="H22" s="28"/>
      <c r="I22" s="34">
        <f>SUM(I17+I19+I21)</f>
        <v>0.25</v>
      </c>
      <c r="J22" s="28"/>
      <c r="K22" s="28"/>
      <c r="L22"/>
      <c r="M22"/>
      <c r="N22"/>
      <c r="O22"/>
      <c r="P22"/>
      <c r="Q22"/>
      <c r="R22" s="34">
        <f>SUM(R17+R19+R21)</f>
        <v>0.25</v>
      </c>
      <c r="S22" s="28"/>
      <c r="T22" s="28"/>
      <c r="U22"/>
      <c r="V22"/>
      <c r="W22"/>
      <c r="X22"/>
      <c r="Y22"/>
      <c r="Z22"/>
      <c r="AA22" s="34">
        <f>SUM(AA17+AA19+AA21)</f>
        <v>0.25</v>
      </c>
      <c r="AB22" s="28"/>
      <c r="AC22" s="28"/>
      <c r="AD22"/>
      <c r="AE22"/>
      <c r="AF22"/>
      <c r="AG22"/>
      <c r="AH22"/>
      <c r="AI22"/>
      <c r="AJ22" s="34">
        <f>SUM(AJ17+AJ19+AJ21)</f>
        <v>0.25</v>
      </c>
      <c r="AK22" s="5"/>
    </row>
    <row r="24" spans="1:37" ht="28.8" customHeight="1">
      <c r="A24" s="5"/>
      <c r="B24" s="5"/>
      <c r="C24" s="25" t="s">
        <v>128</v>
      </c>
      <c r="D24" s="130" t="s">
        <v>137</v>
      </c>
      <c r="E24" s="131"/>
      <c r="F24" s="132"/>
      <c r="G24" s="128" t="s">
        <v>132</v>
      </c>
      <c r="H24" s="126" t="s">
        <v>37</v>
      </c>
      <c r="I24" s="136" t="s">
        <v>130</v>
      </c>
      <c r="J24" s="42"/>
      <c r="K24" s="25" t="s">
        <v>128</v>
      </c>
      <c r="L24" s="132"/>
      <c r="M24" s="130" t="s">
        <v>138</v>
      </c>
      <c r="N24" s="131"/>
      <c r="O24" s="132"/>
      <c r="P24" s="128" t="s">
        <v>132</v>
      </c>
      <c r="Q24" s="126" t="s">
        <v>37</v>
      </c>
      <c r="R24" s="128" t="s">
        <v>129</v>
      </c>
      <c r="S24" s="42"/>
      <c r="T24" s="39" t="s">
        <v>128</v>
      </c>
      <c r="U24" s="25"/>
      <c r="V24" s="130" t="s">
        <v>139</v>
      </c>
      <c r="W24" s="131"/>
      <c r="X24" s="132"/>
      <c r="Y24" s="128" t="s">
        <v>132</v>
      </c>
      <c r="Z24" s="126" t="s">
        <v>37</v>
      </c>
      <c r="AA24" s="128" t="s">
        <v>131</v>
      </c>
      <c r="AB24" s="42"/>
      <c r="AC24" s="39" t="s">
        <v>128</v>
      </c>
      <c r="AD24" s="39"/>
      <c r="AE24" s="130" t="s">
        <v>140</v>
      </c>
      <c r="AF24" s="131"/>
      <c r="AG24" s="132"/>
      <c r="AH24" s="128" t="s">
        <v>132</v>
      </c>
      <c r="AI24" s="126" t="s">
        <v>37</v>
      </c>
      <c r="AJ24" s="128" t="s">
        <v>134</v>
      </c>
      <c r="AK24" s="128" t="s">
        <v>136</v>
      </c>
    </row>
    <row r="25" spans="1:37" ht="57.6" customHeight="1">
      <c r="A25" s="26" t="str">
        <f>'Evaluacion Sistemica'!C5</f>
        <v>TPB.1.3</v>
      </c>
      <c r="B25" s="30" t="str">
        <f>'Evaluacion Sistemica'!D5</f>
        <v>Refuerzo e implementación de los Servicios Ecosistémicos en el territorio</v>
      </c>
      <c r="C25" s="29">
        <f>100%/4</f>
        <v>0.25</v>
      </c>
      <c r="D25" s="133"/>
      <c r="E25" s="134"/>
      <c r="F25" s="135"/>
      <c r="G25" s="129"/>
      <c r="H25" s="127"/>
      <c r="I25" s="136"/>
      <c r="J25" s="42" t="str">
        <f>B25</f>
        <v>Refuerzo e implementación de los Servicios Ecosistémicos en el territorio</v>
      </c>
      <c r="K25" s="29">
        <f>100%/4</f>
        <v>0.25</v>
      </c>
      <c r="L25" s="135"/>
      <c r="M25" s="133"/>
      <c r="N25" s="134"/>
      <c r="O25" s="135"/>
      <c r="P25" s="129"/>
      <c r="Q25" s="127"/>
      <c r="R25" s="129"/>
      <c r="S25" s="42" t="str">
        <f>B25</f>
        <v>Refuerzo e implementación de los Servicios Ecosistémicos en el territorio</v>
      </c>
      <c r="T25" s="40">
        <f>100%/4</f>
        <v>0.25</v>
      </c>
      <c r="U25" s="29"/>
      <c r="V25" s="133"/>
      <c r="W25" s="134"/>
      <c r="X25" s="135"/>
      <c r="Y25" s="129"/>
      <c r="Z25" s="127"/>
      <c r="AA25" s="129"/>
      <c r="AB25" s="42" t="str">
        <f>J25</f>
        <v>Refuerzo e implementación de los Servicios Ecosistémicos en el territorio</v>
      </c>
      <c r="AC25" s="40">
        <f>100%/4</f>
        <v>0.25</v>
      </c>
      <c r="AD25" s="40"/>
      <c r="AE25" s="133"/>
      <c r="AF25" s="134"/>
      <c r="AG25" s="135"/>
      <c r="AH25" s="129"/>
      <c r="AI25" s="127"/>
      <c r="AJ25" s="129"/>
      <c r="AK25" s="129"/>
    </row>
    <row r="26" spans="1:37">
      <c r="A26" s="5"/>
      <c r="B26" s="5"/>
      <c r="C26" s="5"/>
      <c r="D26" s="7" t="s">
        <v>33</v>
      </c>
      <c r="E26" s="7" t="s">
        <v>34</v>
      </c>
      <c r="F26" s="7" t="s">
        <v>35</v>
      </c>
      <c r="G26" s="5"/>
      <c r="H26" s="5"/>
      <c r="I26" s="5"/>
      <c r="J26" s="5"/>
      <c r="K26" s="5"/>
      <c r="L26" s="5"/>
      <c r="M26" s="7" t="s">
        <v>33</v>
      </c>
      <c r="N26" s="7" t="s">
        <v>34</v>
      </c>
      <c r="O26" s="7" t="s">
        <v>35</v>
      </c>
      <c r="P26" s="5"/>
      <c r="Q26" s="5"/>
      <c r="R26" s="5"/>
      <c r="S26" s="5"/>
      <c r="T26" s="5"/>
      <c r="U26" s="5"/>
      <c r="V26" s="7" t="s">
        <v>33</v>
      </c>
      <c r="W26" s="7" t="s">
        <v>34</v>
      </c>
      <c r="X26" s="7" t="s">
        <v>35</v>
      </c>
      <c r="Y26" s="5"/>
      <c r="Z26" s="5"/>
      <c r="AA26" s="5"/>
      <c r="AB26" s="5"/>
      <c r="AC26" s="5"/>
      <c r="AD26" s="5"/>
      <c r="AE26" s="7" t="s">
        <v>33</v>
      </c>
      <c r="AF26" s="7" t="s">
        <v>34</v>
      </c>
      <c r="AG26" s="7" t="s">
        <v>35</v>
      </c>
      <c r="AH26" s="5"/>
      <c r="AI26" s="5"/>
      <c r="AJ26" s="5"/>
      <c r="AK26" s="5"/>
    </row>
    <row r="27" spans="1:37" s="4" customFormat="1" ht="13.8" hidden="1" customHeight="1">
      <c r="A27" s="5"/>
      <c r="B27" s="5"/>
      <c r="C27" s="35"/>
      <c r="D27" s="8">
        <f>C28*50%</f>
        <v>4.1666666666666664E-2</v>
      </c>
      <c r="E27" s="8">
        <f>C28*75%</f>
        <v>6.25E-2</v>
      </c>
      <c r="F27" s="8">
        <f>C28*100%</f>
        <v>8.3333333333333329E-2</v>
      </c>
      <c r="G27" s="5"/>
      <c r="H27" s="5"/>
      <c r="I27" s="5"/>
      <c r="J27" s="5"/>
      <c r="K27" s="5"/>
      <c r="L27" s="5"/>
      <c r="M27" s="8">
        <f>K28*50%</f>
        <v>4.1666666666666664E-2</v>
      </c>
      <c r="N27" s="8">
        <f>K28*75%</f>
        <v>6.25E-2</v>
      </c>
      <c r="O27" s="8">
        <f>K28*100%</f>
        <v>8.3333333333333329E-2</v>
      </c>
      <c r="P27" s="5"/>
      <c r="Q27" s="5"/>
      <c r="R27" s="5"/>
      <c r="S27" s="5"/>
      <c r="T27" s="35"/>
      <c r="U27" s="5"/>
      <c r="V27" s="8">
        <f>T28*50%</f>
        <v>4.1666666666666664E-2</v>
      </c>
      <c r="W27" s="8">
        <f>T28*75%</f>
        <v>6.25E-2</v>
      </c>
      <c r="X27" s="8">
        <f>T28*100%</f>
        <v>8.3333333333333329E-2</v>
      </c>
      <c r="Y27" s="5"/>
      <c r="Z27" s="5"/>
      <c r="AA27" s="5"/>
      <c r="AB27" s="5"/>
      <c r="AC27" s="5"/>
      <c r="AD27" s="5"/>
      <c r="AE27" s="8">
        <f>AC28*50%</f>
        <v>4.1666666666666664E-2</v>
      </c>
      <c r="AF27" s="8">
        <f>AC28*75%</f>
        <v>6.25E-2</v>
      </c>
      <c r="AG27" s="8">
        <f>AC28*100%</f>
        <v>8.3333333333333329E-2</v>
      </c>
      <c r="AH27" s="5"/>
      <c r="AI27" s="5"/>
      <c r="AJ27" s="5"/>
      <c r="AK27" s="5"/>
    </row>
    <row r="28" spans="1:37" ht="15.6">
      <c r="A28" s="5"/>
      <c r="B28" s="18" t="s">
        <v>36</v>
      </c>
      <c r="C28" s="6">
        <f>C25/3</f>
        <v>8.3333333333333329E-2</v>
      </c>
      <c r="D28" s="19"/>
      <c r="E28" s="19"/>
      <c r="F28" s="19"/>
      <c r="G28" s="9">
        <v>1</v>
      </c>
      <c r="H28" s="10">
        <f>INDEX(D27:F27,G28)</f>
        <v>4.1666666666666664E-2</v>
      </c>
      <c r="I28" s="11">
        <f>H28</f>
        <v>4.1666666666666664E-2</v>
      </c>
      <c r="J28" s="18" t="s">
        <v>36</v>
      </c>
      <c r="K28" s="6">
        <f>K25/3</f>
        <v>8.3333333333333329E-2</v>
      </c>
      <c r="L28" s="9" t="e">
        <f>IF(#REF!="Sí",1)+IF(#REF!="No",0)</f>
        <v>#REF!</v>
      </c>
      <c r="M28" s="19"/>
      <c r="N28" s="19"/>
      <c r="O28" s="19"/>
      <c r="P28" s="9">
        <v>3</v>
      </c>
      <c r="Q28" s="10">
        <f>INDEX(M27:O27,P28)</f>
        <v>8.3333333333333329E-2</v>
      </c>
      <c r="R28" s="11">
        <f>Q28</f>
        <v>8.3333333333333329E-2</v>
      </c>
      <c r="S28" s="18"/>
      <c r="T28" s="6">
        <f>T25/3</f>
        <v>8.3333333333333329E-2</v>
      </c>
      <c r="U28" s="9" t="e">
        <f>IF(#REF!="Sí",1)+IF(#REF!="No",0)</f>
        <v>#REF!</v>
      </c>
      <c r="V28" s="19"/>
      <c r="W28" s="19"/>
      <c r="X28" s="19"/>
      <c r="Y28" s="9">
        <v>2</v>
      </c>
      <c r="Z28" s="10">
        <f>INDEX(V27:X27,Y28)</f>
        <v>6.25E-2</v>
      </c>
      <c r="AA28" s="11">
        <f>Z28</f>
        <v>6.25E-2</v>
      </c>
      <c r="AB28" s="18" t="s">
        <v>36</v>
      </c>
      <c r="AC28" s="6">
        <f>AC25/3</f>
        <v>8.3333333333333329E-2</v>
      </c>
      <c r="AD28" s="9" t="e">
        <f>IF(#REF!="Sí",1)+IF(#REF!="No",0)</f>
        <v>#REF!</v>
      </c>
      <c r="AE28" s="19"/>
      <c r="AF28" s="19"/>
      <c r="AG28" s="19"/>
      <c r="AH28" s="9">
        <v>3</v>
      </c>
      <c r="AI28" s="10">
        <f>INDEX(AE27:AG27,AH28)</f>
        <v>8.3333333333333329E-2</v>
      </c>
      <c r="AJ28" s="11">
        <f>AI28</f>
        <v>8.3333333333333329E-2</v>
      </c>
      <c r="AK28" s="12"/>
    </row>
    <row r="29" spans="1:37" ht="14.4" hidden="1" customHeight="1">
      <c r="A29" s="5"/>
      <c r="B29" s="17"/>
      <c r="C29" s="28"/>
      <c r="D29" s="8">
        <f>(C30/2)*1</f>
        <v>4.1666666666666664E-2</v>
      </c>
      <c r="E29" s="8">
        <f>(C30/2)*1.5</f>
        <v>6.25E-2</v>
      </c>
      <c r="F29" s="8">
        <f>(C30/2)*2</f>
        <v>8.3333333333333329E-2</v>
      </c>
      <c r="G29" s="15"/>
      <c r="H29" s="15"/>
      <c r="I29" s="16"/>
      <c r="J29" s="28"/>
      <c r="K29" s="28"/>
      <c r="L29" s="17"/>
      <c r="M29" s="8">
        <f>(K30/2)*1</f>
        <v>4.1666666666666664E-2</v>
      </c>
      <c r="N29" s="8">
        <f>(K30/2)*1.5</f>
        <v>6.25E-2</v>
      </c>
      <c r="O29" s="8">
        <f>(K30/2)*2</f>
        <v>8.3333333333333329E-2</v>
      </c>
      <c r="P29" s="15"/>
      <c r="Q29" s="15"/>
      <c r="R29" s="16"/>
      <c r="S29" s="28"/>
      <c r="T29" s="28"/>
      <c r="U29" s="17"/>
      <c r="V29" s="8">
        <f>(R30/2)*1</f>
        <v>4.1666666666666664E-2</v>
      </c>
      <c r="W29" s="8">
        <f>(R30/2)*1.5</f>
        <v>6.25E-2</v>
      </c>
      <c r="X29" s="8">
        <f>(R30/2)*2</f>
        <v>8.3333333333333329E-2</v>
      </c>
      <c r="Y29" s="15"/>
      <c r="Z29" s="15"/>
      <c r="AA29" s="16"/>
      <c r="AB29" s="28"/>
      <c r="AC29" s="28"/>
      <c r="AD29" s="17"/>
      <c r="AE29" s="8">
        <f>(AC30/2)*1</f>
        <v>4.1666666666666664E-2</v>
      </c>
      <c r="AF29" s="8">
        <f>(AC30/2)*1.5</f>
        <v>6.25E-2</v>
      </c>
      <c r="AG29" s="8">
        <f>(AC30/2)*2</f>
        <v>8.3333333333333329E-2</v>
      </c>
      <c r="AH29" s="15"/>
      <c r="AI29" s="15"/>
      <c r="AJ29" s="16"/>
      <c r="AK29" s="5"/>
    </row>
    <row r="30" spans="1:37" ht="15" thickBot="1">
      <c r="A30" s="5"/>
      <c r="B30" s="18" t="s">
        <v>36</v>
      </c>
      <c r="C30" s="6">
        <f>C25/3</f>
        <v>8.3333333333333329E-2</v>
      </c>
      <c r="D30" s="19"/>
      <c r="E30" s="19"/>
      <c r="F30" s="19"/>
      <c r="G30" s="9">
        <v>1</v>
      </c>
      <c r="H30" s="10">
        <f>INDEX(D29:F29,G30)</f>
        <v>4.1666666666666664E-2</v>
      </c>
      <c r="I30" s="11">
        <f>H30</f>
        <v>4.1666666666666664E-2</v>
      </c>
      <c r="J30" s="18" t="s">
        <v>36</v>
      </c>
      <c r="K30" s="6">
        <f>K25/3</f>
        <v>8.3333333333333329E-2</v>
      </c>
      <c r="L30" s="9" t="e">
        <f>IF(#REF!="Sí",1)+IF(#REF!="No",0)</f>
        <v>#REF!</v>
      </c>
      <c r="M30" s="19"/>
      <c r="N30" s="19"/>
      <c r="O30" s="19"/>
      <c r="P30" s="9">
        <v>3</v>
      </c>
      <c r="Q30" s="10">
        <f>INDEX(M29:O29,P30)</f>
        <v>8.3333333333333329E-2</v>
      </c>
      <c r="R30" s="11">
        <f>Q30</f>
        <v>8.3333333333333329E-2</v>
      </c>
      <c r="S30" s="18"/>
      <c r="T30" s="6">
        <f>T25/3</f>
        <v>8.3333333333333329E-2</v>
      </c>
      <c r="U30" s="9" t="e">
        <f>IF(#REF!="Sí",1)+IF(#REF!="No",0)</f>
        <v>#REF!</v>
      </c>
      <c r="V30" s="19"/>
      <c r="W30" s="19"/>
      <c r="X30" s="19"/>
      <c r="Y30" s="9">
        <v>2</v>
      </c>
      <c r="Z30" s="10">
        <f>INDEX(V29:X29,Y30)</f>
        <v>6.25E-2</v>
      </c>
      <c r="AA30" s="11">
        <f>Z30</f>
        <v>6.25E-2</v>
      </c>
      <c r="AB30" s="18" t="s">
        <v>36</v>
      </c>
      <c r="AC30" s="6">
        <f>AC25/3</f>
        <v>8.3333333333333329E-2</v>
      </c>
      <c r="AD30" s="9" t="e">
        <f>IF(#REF!="Sí",1)+IF(#REF!="No",0)</f>
        <v>#REF!</v>
      </c>
      <c r="AE30" s="19"/>
      <c r="AF30" s="19"/>
      <c r="AG30" s="19"/>
      <c r="AH30" s="9">
        <v>3</v>
      </c>
      <c r="AI30" s="10">
        <f>INDEX(AE29:AG29,AH30)</f>
        <v>8.3333333333333329E-2</v>
      </c>
      <c r="AJ30" s="11">
        <f>AI30</f>
        <v>8.3333333333333329E-2</v>
      </c>
      <c r="AK30" s="5"/>
    </row>
    <row r="31" spans="1:37" ht="14.4" hidden="1" customHeight="1" thickBot="1">
      <c r="A31" s="5"/>
      <c r="B31" s="17"/>
      <c r="C31" s="28"/>
      <c r="D31" s="8">
        <f>(C32/2)*1</f>
        <v>4.1666666666666664E-2</v>
      </c>
      <c r="E31" s="8">
        <f>(C32/2)*1.5</f>
        <v>6.25E-2</v>
      </c>
      <c r="F31" s="8">
        <f>(C32/2)*2</f>
        <v>8.3333333333333329E-2</v>
      </c>
      <c r="G31" s="15"/>
      <c r="H31" s="15"/>
      <c r="I31" s="16"/>
      <c r="J31" s="28"/>
      <c r="K31" s="28"/>
      <c r="L31" s="17"/>
      <c r="M31" s="8">
        <f>(K32/2)*1</f>
        <v>4.1666666666666664E-2</v>
      </c>
      <c r="N31" s="8">
        <f>(K32/2)*1.5</f>
        <v>6.25E-2</v>
      </c>
      <c r="O31" s="8">
        <f>(K32/2)*2</f>
        <v>8.3333333333333329E-2</v>
      </c>
      <c r="P31" s="15"/>
      <c r="Q31" s="15"/>
      <c r="R31" s="16"/>
      <c r="S31" s="28"/>
      <c r="T31" s="28"/>
      <c r="U31" s="17"/>
      <c r="V31" s="8">
        <f>(R32/2)*1</f>
        <v>4.1666666666666664E-2</v>
      </c>
      <c r="W31" s="8">
        <f>(R32/2)*1.5</f>
        <v>6.25E-2</v>
      </c>
      <c r="X31" s="8">
        <f>(R32/2)*2</f>
        <v>8.3333333333333329E-2</v>
      </c>
      <c r="Y31" s="15"/>
      <c r="Z31" s="15"/>
      <c r="AA31" s="16"/>
      <c r="AB31" s="28"/>
      <c r="AC31" s="28"/>
      <c r="AD31" s="17"/>
      <c r="AE31" s="8">
        <f>(AC32/2)*1</f>
        <v>4.1666666666666664E-2</v>
      </c>
      <c r="AF31" s="8">
        <f>(AC32/2)*1.5</f>
        <v>6.25E-2</v>
      </c>
      <c r="AG31" s="8">
        <f>(AC32/2)*2</f>
        <v>8.3333333333333329E-2</v>
      </c>
      <c r="AH31" s="15"/>
      <c r="AI31" s="15"/>
      <c r="AJ31" s="16"/>
      <c r="AK31" s="5"/>
    </row>
    <row r="32" spans="1:37" ht="15" thickBot="1">
      <c r="A32" s="5"/>
      <c r="B32" s="18" t="s">
        <v>36</v>
      </c>
      <c r="C32" s="6">
        <f>C25/3</f>
        <v>8.3333333333333329E-2</v>
      </c>
      <c r="D32" s="19"/>
      <c r="E32" s="19"/>
      <c r="F32" s="19"/>
      <c r="G32" s="9">
        <v>1</v>
      </c>
      <c r="H32" s="10">
        <f>INDEX(D31:F31,G32)</f>
        <v>4.1666666666666664E-2</v>
      </c>
      <c r="I32" s="11">
        <f>H32</f>
        <v>4.1666666666666664E-2</v>
      </c>
      <c r="J32" s="18" t="s">
        <v>36</v>
      </c>
      <c r="K32" s="6">
        <f>K25/3</f>
        <v>8.3333333333333329E-2</v>
      </c>
      <c r="L32" s="9" t="e">
        <f>IF(#REF!="Sí",1)+IF(#REF!="No",0)</f>
        <v>#REF!</v>
      </c>
      <c r="M32" s="19"/>
      <c r="N32" s="19"/>
      <c r="O32" s="19"/>
      <c r="P32" s="9">
        <v>3</v>
      </c>
      <c r="Q32" s="10">
        <f>INDEX(M31:O31,P32)</f>
        <v>8.3333333333333329E-2</v>
      </c>
      <c r="R32" s="11">
        <f>Q32</f>
        <v>8.3333333333333329E-2</v>
      </c>
      <c r="S32" s="18"/>
      <c r="T32" s="6">
        <f>T25/3</f>
        <v>8.3333333333333329E-2</v>
      </c>
      <c r="U32" s="9" t="e">
        <f>IF(#REF!="Sí",1)+IF(#REF!="No",0)</f>
        <v>#REF!</v>
      </c>
      <c r="V32" s="19"/>
      <c r="W32" s="19"/>
      <c r="X32" s="19"/>
      <c r="Y32" s="9">
        <v>2</v>
      </c>
      <c r="Z32" s="10">
        <f>INDEX(V31:X31,Y32)</f>
        <v>6.25E-2</v>
      </c>
      <c r="AA32" s="11">
        <f>Z32</f>
        <v>6.25E-2</v>
      </c>
      <c r="AB32" s="18" t="s">
        <v>36</v>
      </c>
      <c r="AC32" s="6">
        <f>AC25/3</f>
        <v>8.3333333333333329E-2</v>
      </c>
      <c r="AD32" s="9" t="e">
        <f>IF(#REF!="Sí",1)+IF(#REF!="No",0)</f>
        <v>#REF!</v>
      </c>
      <c r="AE32" s="19"/>
      <c r="AF32" s="19"/>
      <c r="AG32" s="19"/>
      <c r="AH32" s="9">
        <v>3</v>
      </c>
      <c r="AI32" s="33">
        <f>INDEX(AE31:AG31,AH32)</f>
        <v>8.3333333333333329E-2</v>
      </c>
      <c r="AJ32" s="11">
        <f>AI32</f>
        <v>8.3333333333333329E-2</v>
      </c>
      <c r="AK32" s="13">
        <f>SUM(I33,R33,AA33,AJ33)</f>
        <v>0.8125</v>
      </c>
    </row>
    <row r="33" spans="1:37" s="4" customFormat="1" ht="14.4" customHeight="1">
      <c r="A33" s="5"/>
      <c r="B33" s="28"/>
      <c r="C33" s="28"/>
      <c r="D33" s="28"/>
      <c r="E33" s="28"/>
      <c r="F33" s="28"/>
      <c r="G33" s="28"/>
      <c r="H33" s="28"/>
      <c r="I33" s="34">
        <f>SUM(I28+I30+I32)</f>
        <v>0.125</v>
      </c>
      <c r="J33" s="28"/>
      <c r="K33" s="28"/>
      <c r="L33"/>
      <c r="M33"/>
      <c r="N33"/>
      <c r="O33"/>
      <c r="P33"/>
      <c r="Q33"/>
      <c r="R33" s="34">
        <f>SUM(R28+R30+R32)</f>
        <v>0.25</v>
      </c>
      <c r="S33" s="28"/>
      <c r="T33" s="28"/>
      <c r="U33"/>
      <c r="V33"/>
      <c r="W33"/>
      <c r="X33"/>
      <c r="Y33"/>
      <c r="Z33"/>
      <c r="AA33" s="34">
        <f>SUM(AA28+AA30+AA32)</f>
        <v>0.1875</v>
      </c>
      <c r="AB33" s="28"/>
      <c r="AC33" s="28"/>
      <c r="AD33"/>
      <c r="AE33"/>
      <c r="AF33"/>
      <c r="AG33"/>
      <c r="AH33"/>
      <c r="AI33"/>
      <c r="AJ33" s="34">
        <f>SUM(AJ28+AJ30+AJ32)</f>
        <v>0.25</v>
      </c>
      <c r="AK33" s="5"/>
    </row>
    <row r="35" spans="1:37" ht="28.8" customHeight="1">
      <c r="A35" s="5"/>
      <c r="B35" s="5"/>
      <c r="C35" s="25" t="s">
        <v>128</v>
      </c>
      <c r="D35" s="130" t="s">
        <v>137</v>
      </c>
      <c r="E35" s="131"/>
      <c r="F35" s="132"/>
      <c r="G35" s="128" t="s">
        <v>132</v>
      </c>
      <c r="H35" s="126" t="s">
        <v>37</v>
      </c>
      <c r="I35" s="136" t="s">
        <v>130</v>
      </c>
      <c r="J35" s="42"/>
      <c r="K35" s="25" t="s">
        <v>128</v>
      </c>
      <c r="L35" s="132"/>
      <c r="M35" s="130" t="s">
        <v>138</v>
      </c>
      <c r="N35" s="131"/>
      <c r="O35" s="132"/>
      <c r="P35" s="128" t="s">
        <v>132</v>
      </c>
      <c r="Q35" s="126" t="s">
        <v>37</v>
      </c>
      <c r="R35" s="128" t="s">
        <v>129</v>
      </c>
      <c r="S35" s="42"/>
      <c r="T35" s="39" t="s">
        <v>128</v>
      </c>
      <c r="U35" s="25"/>
      <c r="V35" s="130" t="s">
        <v>139</v>
      </c>
      <c r="W35" s="131"/>
      <c r="X35" s="132"/>
      <c r="Y35" s="128" t="s">
        <v>132</v>
      </c>
      <c r="Z35" s="126" t="s">
        <v>37</v>
      </c>
      <c r="AA35" s="128" t="s">
        <v>131</v>
      </c>
      <c r="AB35" s="42"/>
      <c r="AC35" s="39" t="s">
        <v>128</v>
      </c>
      <c r="AD35" s="39"/>
      <c r="AE35" s="130" t="s">
        <v>140</v>
      </c>
      <c r="AF35" s="131"/>
      <c r="AG35" s="132"/>
      <c r="AH35" s="128" t="s">
        <v>132</v>
      </c>
      <c r="AI35" s="126" t="s">
        <v>37</v>
      </c>
      <c r="AJ35" s="128" t="s">
        <v>134</v>
      </c>
      <c r="AK35" s="128" t="s">
        <v>136</v>
      </c>
    </row>
    <row r="36" spans="1:37" ht="57.6" customHeight="1">
      <c r="A36" s="26" t="str">
        <f>'Evaluacion Sistemica'!C6</f>
        <v>TPB.2.1</v>
      </c>
      <c r="B36" s="30" t="str">
        <f>'Evaluacion Sistemica'!D6</f>
        <v>Recuperación, puesta en valor y utilización de técnicas tradicionales para la gestión sostenible de los recursos naturales</v>
      </c>
      <c r="C36" s="29">
        <f>100%/4</f>
        <v>0.25</v>
      </c>
      <c r="D36" s="133"/>
      <c r="E36" s="134"/>
      <c r="F36" s="135"/>
      <c r="G36" s="129"/>
      <c r="H36" s="127"/>
      <c r="I36" s="136"/>
      <c r="J36" s="42" t="str">
        <f>B36</f>
        <v>Recuperación, puesta en valor y utilización de técnicas tradicionales para la gestión sostenible de los recursos naturales</v>
      </c>
      <c r="K36" s="29">
        <f>100%/4</f>
        <v>0.25</v>
      </c>
      <c r="L36" s="135"/>
      <c r="M36" s="133"/>
      <c r="N36" s="134"/>
      <c r="O36" s="135"/>
      <c r="P36" s="129"/>
      <c r="Q36" s="127"/>
      <c r="R36" s="129"/>
      <c r="S36" s="42" t="str">
        <f>B36</f>
        <v>Recuperación, puesta en valor y utilización de técnicas tradicionales para la gestión sostenible de los recursos naturales</v>
      </c>
      <c r="T36" s="40">
        <f>100%/4</f>
        <v>0.25</v>
      </c>
      <c r="U36" s="29"/>
      <c r="V36" s="133"/>
      <c r="W36" s="134"/>
      <c r="X36" s="135"/>
      <c r="Y36" s="129"/>
      <c r="Z36" s="127"/>
      <c r="AA36" s="129"/>
      <c r="AB36" s="42" t="str">
        <f>J36</f>
        <v>Recuperación, puesta en valor y utilización de técnicas tradicionales para la gestión sostenible de los recursos naturales</v>
      </c>
      <c r="AC36" s="40">
        <f>100%/4</f>
        <v>0.25</v>
      </c>
      <c r="AD36" s="40"/>
      <c r="AE36" s="133"/>
      <c r="AF36" s="134"/>
      <c r="AG36" s="135"/>
      <c r="AH36" s="129"/>
      <c r="AI36" s="127"/>
      <c r="AJ36" s="129"/>
      <c r="AK36" s="129"/>
    </row>
    <row r="37" spans="1:37">
      <c r="A37" s="5"/>
      <c r="B37" s="5"/>
      <c r="C37" s="5"/>
      <c r="D37" s="7" t="s">
        <v>33</v>
      </c>
      <c r="E37" s="7" t="s">
        <v>34</v>
      </c>
      <c r="F37" s="7" t="s">
        <v>35</v>
      </c>
      <c r="G37" s="5"/>
      <c r="H37" s="5"/>
      <c r="I37" s="5"/>
      <c r="J37" s="5"/>
      <c r="K37" s="5"/>
      <c r="L37" s="5"/>
      <c r="M37" s="7" t="s">
        <v>33</v>
      </c>
      <c r="N37" s="7" t="s">
        <v>34</v>
      </c>
      <c r="O37" s="7" t="s">
        <v>35</v>
      </c>
      <c r="P37" s="5"/>
      <c r="Q37" s="5"/>
      <c r="R37" s="5"/>
      <c r="S37" s="5"/>
      <c r="T37" s="5"/>
      <c r="U37" s="5"/>
      <c r="V37" s="7" t="s">
        <v>33</v>
      </c>
      <c r="W37" s="7" t="s">
        <v>34</v>
      </c>
      <c r="X37" s="7" t="s">
        <v>35</v>
      </c>
      <c r="Y37" s="5"/>
      <c r="Z37" s="5"/>
      <c r="AA37" s="5"/>
      <c r="AB37" s="5"/>
      <c r="AC37" s="5"/>
      <c r="AD37" s="5"/>
      <c r="AE37" s="7" t="s">
        <v>33</v>
      </c>
      <c r="AF37" s="7" t="s">
        <v>34</v>
      </c>
      <c r="AG37" s="7" t="s">
        <v>35</v>
      </c>
      <c r="AH37" s="5"/>
      <c r="AI37" s="5"/>
      <c r="AJ37" s="5"/>
      <c r="AK37" s="5"/>
    </row>
    <row r="38" spans="1:37" s="4" customFormat="1" ht="13.8" customHeight="1">
      <c r="A38" s="5"/>
      <c r="B38" s="5"/>
      <c r="C38" s="35"/>
      <c r="D38" s="8">
        <f>C39*50%</f>
        <v>4.1666666666666664E-2</v>
      </c>
      <c r="E38" s="8">
        <f>C39*75%</f>
        <v>6.25E-2</v>
      </c>
      <c r="F38" s="8">
        <f>C39*100%</f>
        <v>8.3333333333333329E-2</v>
      </c>
      <c r="G38" s="5"/>
      <c r="H38" s="5"/>
      <c r="I38" s="5"/>
      <c r="J38" s="5"/>
      <c r="K38" s="5"/>
      <c r="L38" s="5"/>
      <c r="M38" s="8">
        <f>K39*50%</f>
        <v>4.1666666666666664E-2</v>
      </c>
      <c r="N38" s="8">
        <f>K39*75%</f>
        <v>6.25E-2</v>
      </c>
      <c r="O38" s="8">
        <f>K39*100%</f>
        <v>8.3333333333333329E-2</v>
      </c>
      <c r="P38" s="5"/>
      <c r="Q38" s="5"/>
      <c r="R38" s="5"/>
      <c r="S38" s="5"/>
      <c r="T38" s="35"/>
      <c r="U38" s="5"/>
      <c r="V38" s="8">
        <f>T39*50%</f>
        <v>4.1666666666666664E-2</v>
      </c>
      <c r="W38" s="8">
        <f>T39*75%</f>
        <v>6.25E-2</v>
      </c>
      <c r="X38" s="8">
        <f>T39*100%</f>
        <v>8.3333333333333329E-2</v>
      </c>
      <c r="Y38" s="5"/>
      <c r="Z38" s="5"/>
      <c r="AA38" s="5"/>
      <c r="AB38" s="5"/>
      <c r="AC38" s="5"/>
      <c r="AD38" s="5"/>
      <c r="AE38" s="8">
        <f>AC39*50%</f>
        <v>4.1666666666666664E-2</v>
      </c>
      <c r="AF38" s="8">
        <f>AC39*75%</f>
        <v>6.25E-2</v>
      </c>
      <c r="AG38" s="8">
        <f>AC39*100%</f>
        <v>8.3333333333333329E-2</v>
      </c>
      <c r="AH38" s="5"/>
      <c r="AI38" s="5"/>
      <c r="AJ38" s="5"/>
      <c r="AK38" s="5"/>
    </row>
    <row r="39" spans="1:37" ht="15.6">
      <c r="A39" s="5"/>
      <c r="B39" s="18" t="s">
        <v>36</v>
      </c>
      <c r="C39" s="6">
        <f>C36/3</f>
        <v>8.3333333333333329E-2</v>
      </c>
      <c r="D39" s="19"/>
      <c r="E39" s="19"/>
      <c r="F39" s="19"/>
      <c r="G39" s="9">
        <v>1</v>
      </c>
      <c r="H39" s="10">
        <f>INDEX(D38:F38,G39)</f>
        <v>4.1666666666666664E-2</v>
      </c>
      <c r="I39" s="11">
        <f>H39</f>
        <v>4.1666666666666664E-2</v>
      </c>
      <c r="J39" s="18" t="s">
        <v>36</v>
      </c>
      <c r="K39" s="6">
        <f>K36/3</f>
        <v>8.3333333333333329E-2</v>
      </c>
      <c r="L39" s="9" t="e">
        <f>IF(#REF!="Sí",1)+IF(#REF!="No",0)</f>
        <v>#REF!</v>
      </c>
      <c r="M39" s="19"/>
      <c r="N39" s="19"/>
      <c r="O39" s="19"/>
      <c r="P39" s="9">
        <v>3</v>
      </c>
      <c r="Q39" s="10">
        <f>INDEX(M38:O38,P39)</f>
        <v>8.3333333333333329E-2</v>
      </c>
      <c r="R39" s="11">
        <f>Q39</f>
        <v>8.3333333333333329E-2</v>
      </c>
      <c r="S39" s="18"/>
      <c r="T39" s="6">
        <f>T36/3</f>
        <v>8.3333333333333329E-2</v>
      </c>
      <c r="U39" s="9" t="e">
        <f>IF(#REF!="Sí",1)+IF(#REF!="No",0)</f>
        <v>#REF!</v>
      </c>
      <c r="V39" s="19"/>
      <c r="W39" s="19"/>
      <c r="X39" s="19"/>
      <c r="Y39" s="9">
        <v>3</v>
      </c>
      <c r="Z39" s="10">
        <f>INDEX(V38:X38,Y39)</f>
        <v>8.3333333333333329E-2</v>
      </c>
      <c r="AA39" s="11">
        <f>Z39</f>
        <v>8.3333333333333329E-2</v>
      </c>
      <c r="AB39" s="18" t="s">
        <v>36</v>
      </c>
      <c r="AC39" s="6">
        <f>AC36/3</f>
        <v>8.3333333333333329E-2</v>
      </c>
      <c r="AD39" s="9" t="e">
        <f>IF(#REF!="Sí",1)+IF(#REF!="No",0)</f>
        <v>#REF!</v>
      </c>
      <c r="AE39" s="19"/>
      <c r="AF39" s="19"/>
      <c r="AG39" s="19"/>
      <c r="AH39" s="9">
        <v>3</v>
      </c>
      <c r="AI39" s="10">
        <f>INDEX(AE38:AG38,AH39)</f>
        <v>8.3333333333333329E-2</v>
      </c>
      <c r="AJ39" s="11">
        <f>AI39</f>
        <v>8.3333333333333329E-2</v>
      </c>
      <c r="AK39" s="12"/>
    </row>
    <row r="40" spans="1:37" ht="14.4" customHeight="1">
      <c r="A40" s="5"/>
      <c r="B40" s="17"/>
      <c r="C40" s="28"/>
      <c r="D40" s="8">
        <f>(C41/2)*1</f>
        <v>4.1666666666666664E-2</v>
      </c>
      <c r="E40" s="8">
        <f>(C41/2)*1.5</f>
        <v>6.25E-2</v>
      </c>
      <c r="F40" s="8">
        <f>(C41/2)*2</f>
        <v>8.3333333333333329E-2</v>
      </c>
      <c r="G40" s="15"/>
      <c r="H40" s="15"/>
      <c r="I40" s="16"/>
      <c r="J40" s="28"/>
      <c r="K40" s="28"/>
      <c r="L40" s="17"/>
      <c r="M40" s="8">
        <f>(K41/2)*1</f>
        <v>4.1666666666666664E-2</v>
      </c>
      <c r="N40" s="8">
        <f>(K41/2)*1.5</f>
        <v>6.25E-2</v>
      </c>
      <c r="O40" s="8">
        <f>(K41/2)*2</f>
        <v>8.3333333333333329E-2</v>
      </c>
      <c r="P40" s="15"/>
      <c r="Q40" s="15"/>
      <c r="R40" s="16"/>
      <c r="S40" s="28"/>
      <c r="T40" s="28"/>
      <c r="U40" s="17"/>
      <c r="V40" s="8">
        <f>(R41/2)*1</f>
        <v>4.1666666666666664E-2</v>
      </c>
      <c r="W40" s="8">
        <f>(R41/2)*1.5</f>
        <v>6.25E-2</v>
      </c>
      <c r="X40" s="8">
        <f>(R41/2)*2</f>
        <v>8.3333333333333329E-2</v>
      </c>
      <c r="Y40" s="15"/>
      <c r="Z40" s="15"/>
      <c r="AA40" s="16"/>
      <c r="AB40" s="28"/>
      <c r="AC40" s="28"/>
      <c r="AD40" s="17"/>
      <c r="AE40" s="8">
        <f>(AC41/2)*1</f>
        <v>4.1666666666666664E-2</v>
      </c>
      <c r="AF40" s="8">
        <f>(AC41/2)*1.5</f>
        <v>6.25E-2</v>
      </c>
      <c r="AG40" s="8">
        <f>(AC41/2)*2</f>
        <v>8.3333333333333329E-2</v>
      </c>
      <c r="AH40" s="15"/>
      <c r="AI40" s="15"/>
      <c r="AJ40" s="16"/>
      <c r="AK40" s="5"/>
    </row>
    <row r="41" spans="1:37">
      <c r="A41" s="5"/>
      <c r="B41" s="18" t="s">
        <v>36</v>
      </c>
      <c r="C41" s="6">
        <f>C36/3</f>
        <v>8.3333333333333329E-2</v>
      </c>
      <c r="D41" s="19"/>
      <c r="E41" s="19"/>
      <c r="F41" s="19"/>
      <c r="G41" s="9">
        <v>1</v>
      </c>
      <c r="H41" s="10">
        <f>INDEX(D40:F40,G41)</f>
        <v>4.1666666666666664E-2</v>
      </c>
      <c r="I41" s="11">
        <f>H41</f>
        <v>4.1666666666666664E-2</v>
      </c>
      <c r="J41" s="18" t="s">
        <v>36</v>
      </c>
      <c r="K41" s="6">
        <f>K36/3</f>
        <v>8.3333333333333329E-2</v>
      </c>
      <c r="L41" s="9" t="e">
        <f>IF(#REF!="Sí",1)+IF(#REF!="No",0)</f>
        <v>#REF!</v>
      </c>
      <c r="M41" s="19"/>
      <c r="N41" s="19"/>
      <c r="O41" s="19"/>
      <c r="P41" s="9">
        <v>3</v>
      </c>
      <c r="Q41" s="10">
        <f>INDEX(M40:O40,P41)</f>
        <v>8.3333333333333329E-2</v>
      </c>
      <c r="R41" s="11">
        <f>Q41</f>
        <v>8.3333333333333329E-2</v>
      </c>
      <c r="S41" s="18"/>
      <c r="T41" s="6">
        <f>T36/3</f>
        <v>8.3333333333333329E-2</v>
      </c>
      <c r="U41" s="9" t="e">
        <f>IF(#REF!="Sí",1)+IF(#REF!="No",0)</f>
        <v>#REF!</v>
      </c>
      <c r="V41" s="19"/>
      <c r="W41" s="19"/>
      <c r="X41" s="19"/>
      <c r="Y41" s="9">
        <v>3</v>
      </c>
      <c r="Z41" s="10">
        <f>INDEX(V40:X40,Y41)</f>
        <v>8.3333333333333329E-2</v>
      </c>
      <c r="AA41" s="11">
        <f>Z41</f>
        <v>8.3333333333333329E-2</v>
      </c>
      <c r="AB41" s="18" t="s">
        <v>36</v>
      </c>
      <c r="AC41" s="6">
        <f>AC36/3</f>
        <v>8.3333333333333329E-2</v>
      </c>
      <c r="AD41" s="9" t="e">
        <f>IF(#REF!="Sí",1)+IF(#REF!="No",0)</f>
        <v>#REF!</v>
      </c>
      <c r="AE41" s="19"/>
      <c r="AF41" s="19"/>
      <c r="AG41" s="19"/>
      <c r="AH41" s="9">
        <v>3</v>
      </c>
      <c r="AI41" s="10">
        <f>INDEX(AE40:AG40,AH41)</f>
        <v>8.3333333333333329E-2</v>
      </c>
      <c r="AJ41" s="11">
        <f>AI41</f>
        <v>8.3333333333333329E-2</v>
      </c>
      <c r="AK41" s="5"/>
    </row>
    <row r="42" spans="1:37" ht="14.4" customHeight="1" thickBot="1">
      <c r="A42" s="5"/>
      <c r="B42" s="17"/>
      <c r="C42" s="28"/>
      <c r="D42" s="8">
        <f>(C43/2)*1</f>
        <v>4.1666666666666664E-2</v>
      </c>
      <c r="E42" s="8">
        <f>(C43/2)*1.5</f>
        <v>6.25E-2</v>
      </c>
      <c r="F42" s="8">
        <f>(C43/2)*2</f>
        <v>8.3333333333333329E-2</v>
      </c>
      <c r="G42" s="15"/>
      <c r="H42" s="15"/>
      <c r="I42" s="16"/>
      <c r="J42" s="28"/>
      <c r="K42" s="28"/>
      <c r="L42" s="17"/>
      <c r="M42" s="8">
        <f>(K43/2)*1</f>
        <v>4.1666666666666664E-2</v>
      </c>
      <c r="N42" s="8">
        <f>(K43/2)*1.5</f>
        <v>6.25E-2</v>
      </c>
      <c r="O42" s="8">
        <f>(K43/2)*2</f>
        <v>8.3333333333333329E-2</v>
      </c>
      <c r="P42" s="15"/>
      <c r="Q42" s="15"/>
      <c r="R42" s="16"/>
      <c r="S42" s="28"/>
      <c r="T42" s="28"/>
      <c r="U42" s="17"/>
      <c r="V42" s="8">
        <f>(R43/2)*1</f>
        <v>4.1666666666666664E-2</v>
      </c>
      <c r="W42" s="8">
        <f>(R43/2)*1.5</f>
        <v>6.25E-2</v>
      </c>
      <c r="X42" s="8">
        <f>(R43/2)*2</f>
        <v>8.3333333333333329E-2</v>
      </c>
      <c r="Y42" s="15"/>
      <c r="Z42" s="15"/>
      <c r="AA42" s="16"/>
      <c r="AB42" s="28"/>
      <c r="AC42" s="28"/>
      <c r="AD42" s="17"/>
      <c r="AE42" s="8">
        <f>(AC43/2)*1</f>
        <v>4.1666666666666664E-2</v>
      </c>
      <c r="AF42" s="8">
        <f>(AC43/2)*1.5</f>
        <v>6.25E-2</v>
      </c>
      <c r="AG42" s="8">
        <f>(AC43/2)*2</f>
        <v>8.3333333333333329E-2</v>
      </c>
      <c r="AH42" s="15"/>
      <c r="AI42" s="15"/>
      <c r="AJ42" s="16"/>
      <c r="AK42" s="5"/>
    </row>
    <row r="43" spans="1:37" ht="15" thickBot="1">
      <c r="A43" s="5"/>
      <c r="B43" s="18" t="s">
        <v>36</v>
      </c>
      <c r="C43" s="6">
        <f>C36/3</f>
        <v>8.3333333333333329E-2</v>
      </c>
      <c r="D43" s="19"/>
      <c r="E43" s="19"/>
      <c r="F43" s="19"/>
      <c r="G43" s="9">
        <v>1</v>
      </c>
      <c r="H43" s="10">
        <f>INDEX(D42:F42,G43)</f>
        <v>4.1666666666666664E-2</v>
      </c>
      <c r="I43" s="11">
        <f>H43</f>
        <v>4.1666666666666664E-2</v>
      </c>
      <c r="J43" s="18" t="s">
        <v>36</v>
      </c>
      <c r="K43" s="6">
        <f>K36/3</f>
        <v>8.3333333333333329E-2</v>
      </c>
      <c r="L43" s="9" t="e">
        <f>IF(#REF!="Sí",1)+IF(#REF!="No",0)</f>
        <v>#REF!</v>
      </c>
      <c r="M43" s="19"/>
      <c r="N43" s="19"/>
      <c r="O43" s="19"/>
      <c r="P43" s="9">
        <v>3</v>
      </c>
      <c r="Q43" s="10">
        <f>INDEX(M42:O42,P43)</f>
        <v>8.3333333333333329E-2</v>
      </c>
      <c r="R43" s="11">
        <f>Q43</f>
        <v>8.3333333333333329E-2</v>
      </c>
      <c r="S43" s="18"/>
      <c r="T43" s="6">
        <f>T36/3</f>
        <v>8.3333333333333329E-2</v>
      </c>
      <c r="U43" s="9" t="e">
        <f>IF(#REF!="Sí",1)+IF(#REF!="No",0)</f>
        <v>#REF!</v>
      </c>
      <c r="V43" s="19"/>
      <c r="W43" s="19"/>
      <c r="X43" s="19"/>
      <c r="Y43" s="9">
        <v>3</v>
      </c>
      <c r="Z43" s="10">
        <f>INDEX(V42:X42,Y43)</f>
        <v>8.3333333333333329E-2</v>
      </c>
      <c r="AA43" s="11">
        <f>Z43</f>
        <v>8.3333333333333329E-2</v>
      </c>
      <c r="AB43" s="18" t="s">
        <v>36</v>
      </c>
      <c r="AC43" s="6">
        <f>AC36/3</f>
        <v>8.3333333333333329E-2</v>
      </c>
      <c r="AD43" s="9" t="e">
        <f>IF(#REF!="Sí",1)+IF(#REF!="No",0)</f>
        <v>#REF!</v>
      </c>
      <c r="AE43" s="19"/>
      <c r="AF43" s="19"/>
      <c r="AG43" s="19"/>
      <c r="AH43" s="9">
        <v>3</v>
      </c>
      <c r="AI43" s="33">
        <f>INDEX(AE42:AG42,AH43)</f>
        <v>8.3333333333333329E-2</v>
      </c>
      <c r="AJ43" s="11">
        <f>AI43</f>
        <v>8.3333333333333329E-2</v>
      </c>
      <c r="AK43" s="13">
        <f>SUM(I44,R44,AA44,AJ44)</f>
        <v>0.875</v>
      </c>
    </row>
    <row r="44" spans="1:37" s="4" customFormat="1" ht="14.4" customHeight="1">
      <c r="A44" s="5"/>
      <c r="B44" s="28"/>
      <c r="C44" s="28"/>
      <c r="D44" s="28"/>
      <c r="E44" s="28"/>
      <c r="F44" s="28"/>
      <c r="G44" s="28"/>
      <c r="H44" s="28"/>
      <c r="I44" s="34">
        <f>SUM(I39+I41+I43)</f>
        <v>0.125</v>
      </c>
      <c r="J44" s="28"/>
      <c r="K44" s="28"/>
      <c r="L44"/>
      <c r="M44"/>
      <c r="N44"/>
      <c r="O44"/>
      <c r="P44"/>
      <c r="Q44"/>
      <c r="R44" s="34">
        <f>SUM(R39+R41+R43)</f>
        <v>0.25</v>
      </c>
      <c r="S44" s="28"/>
      <c r="T44" s="28"/>
      <c r="U44"/>
      <c r="V44"/>
      <c r="W44"/>
      <c r="X44"/>
      <c r="Y44"/>
      <c r="Z44"/>
      <c r="AA44" s="34">
        <f>SUM(AA39+AA41+AA43)</f>
        <v>0.25</v>
      </c>
      <c r="AB44" s="28"/>
      <c r="AC44" s="28"/>
      <c r="AD44"/>
      <c r="AE44"/>
      <c r="AF44"/>
      <c r="AG44"/>
      <c r="AH44"/>
      <c r="AI44"/>
      <c r="AJ44" s="34">
        <f>SUM(AJ39+AJ41+AJ43)</f>
        <v>0.25</v>
      </c>
      <c r="AK44" s="5"/>
    </row>
    <row r="46" spans="1:37" ht="28.8" customHeight="1">
      <c r="A46" s="5"/>
      <c r="B46" s="5"/>
      <c r="C46" s="25" t="s">
        <v>128</v>
      </c>
      <c r="D46" s="130" t="s">
        <v>137</v>
      </c>
      <c r="E46" s="131"/>
      <c r="F46" s="132"/>
      <c r="G46" s="128" t="s">
        <v>132</v>
      </c>
      <c r="H46" s="126" t="s">
        <v>37</v>
      </c>
      <c r="I46" s="136" t="s">
        <v>130</v>
      </c>
      <c r="J46" s="42"/>
      <c r="K46" s="25" t="s">
        <v>128</v>
      </c>
      <c r="L46" s="132"/>
      <c r="M46" s="130" t="s">
        <v>138</v>
      </c>
      <c r="N46" s="131"/>
      <c r="O46" s="132"/>
      <c r="P46" s="128" t="s">
        <v>132</v>
      </c>
      <c r="Q46" s="126" t="s">
        <v>37</v>
      </c>
      <c r="R46" s="128" t="s">
        <v>129</v>
      </c>
      <c r="S46" s="42"/>
      <c r="T46" s="39" t="s">
        <v>128</v>
      </c>
      <c r="U46" s="25"/>
      <c r="V46" s="130" t="s">
        <v>139</v>
      </c>
      <c r="W46" s="131"/>
      <c r="X46" s="132"/>
      <c r="Y46" s="128" t="s">
        <v>132</v>
      </c>
      <c r="Z46" s="126" t="s">
        <v>37</v>
      </c>
      <c r="AA46" s="128" t="s">
        <v>131</v>
      </c>
      <c r="AB46" s="42"/>
      <c r="AC46" s="39" t="s">
        <v>128</v>
      </c>
      <c r="AD46" s="39"/>
      <c r="AE46" s="130" t="s">
        <v>140</v>
      </c>
      <c r="AF46" s="131"/>
      <c r="AG46" s="132"/>
      <c r="AH46" s="128" t="s">
        <v>132</v>
      </c>
      <c r="AI46" s="126" t="s">
        <v>37</v>
      </c>
      <c r="AJ46" s="128" t="s">
        <v>134</v>
      </c>
      <c r="AK46" s="128" t="s">
        <v>136</v>
      </c>
    </row>
    <row r="47" spans="1:37" ht="46.2" customHeight="1">
      <c r="A47" s="26" t="str">
        <f>'Evaluacion Sistemica'!C7</f>
        <v>TPB.3.1</v>
      </c>
      <c r="B47" s="30" t="str">
        <f>'Evaluacion Sistemica'!D7</f>
        <v>Potenciación de las actividades primarias, impulsando la eficiencia de recursos,  manejo ecológico sostenible y la soberanía alimentaria</v>
      </c>
      <c r="C47" s="29">
        <f>100%/4</f>
        <v>0.25</v>
      </c>
      <c r="D47" s="133"/>
      <c r="E47" s="134"/>
      <c r="F47" s="135"/>
      <c r="G47" s="129"/>
      <c r="H47" s="127"/>
      <c r="I47" s="136"/>
      <c r="J47" s="42" t="str">
        <f>B47</f>
        <v>Potenciación de las actividades primarias, impulsando la eficiencia de recursos,  manejo ecológico sostenible y la soberanía alimentaria</v>
      </c>
      <c r="K47" s="29">
        <f>100%/4</f>
        <v>0.25</v>
      </c>
      <c r="L47" s="135"/>
      <c r="M47" s="133"/>
      <c r="N47" s="134"/>
      <c r="O47" s="135"/>
      <c r="P47" s="129"/>
      <c r="Q47" s="127"/>
      <c r="R47" s="129"/>
      <c r="S47" s="42" t="str">
        <f>B47</f>
        <v>Potenciación de las actividades primarias, impulsando la eficiencia de recursos,  manejo ecológico sostenible y la soberanía alimentaria</v>
      </c>
      <c r="T47" s="40">
        <f>100%/4</f>
        <v>0.25</v>
      </c>
      <c r="U47" s="29"/>
      <c r="V47" s="133"/>
      <c r="W47" s="134"/>
      <c r="X47" s="135"/>
      <c r="Y47" s="129"/>
      <c r="Z47" s="127"/>
      <c r="AA47" s="129"/>
      <c r="AB47" s="42" t="str">
        <f>J47</f>
        <v>Potenciación de las actividades primarias, impulsando la eficiencia de recursos,  manejo ecológico sostenible y la soberanía alimentaria</v>
      </c>
      <c r="AC47" s="40">
        <f>100%/4</f>
        <v>0.25</v>
      </c>
      <c r="AD47" s="40"/>
      <c r="AE47" s="133"/>
      <c r="AF47" s="134"/>
      <c r="AG47" s="135"/>
      <c r="AH47" s="129"/>
      <c r="AI47" s="127"/>
      <c r="AJ47" s="129"/>
      <c r="AK47" s="129"/>
    </row>
    <row r="48" spans="1:37">
      <c r="A48" s="5"/>
      <c r="B48" s="5"/>
      <c r="C48" s="5"/>
      <c r="D48" s="7" t="s">
        <v>33</v>
      </c>
      <c r="E48" s="7" t="s">
        <v>34</v>
      </c>
      <c r="F48" s="7" t="s">
        <v>35</v>
      </c>
      <c r="G48" s="5"/>
      <c r="H48" s="5"/>
      <c r="I48" s="5"/>
      <c r="J48" s="5"/>
      <c r="K48" s="5"/>
      <c r="L48" s="5"/>
      <c r="M48" s="7" t="s">
        <v>33</v>
      </c>
      <c r="N48" s="7" t="s">
        <v>34</v>
      </c>
      <c r="O48" s="7" t="s">
        <v>35</v>
      </c>
      <c r="P48" s="5"/>
      <c r="Q48" s="5"/>
      <c r="R48" s="5"/>
      <c r="S48" s="5"/>
      <c r="T48" s="5"/>
      <c r="U48" s="5"/>
      <c r="V48" s="7" t="s">
        <v>33</v>
      </c>
      <c r="W48" s="7" t="s">
        <v>34</v>
      </c>
      <c r="X48" s="7" t="s">
        <v>35</v>
      </c>
      <c r="Y48" s="5"/>
      <c r="Z48" s="5"/>
      <c r="AA48" s="5"/>
      <c r="AB48" s="5"/>
      <c r="AC48" s="5"/>
      <c r="AD48" s="5"/>
      <c r="AE48" s="7" t="s">
        <v>33</v>
      </c>
      <c r="AF48" s="7" t="s">
        <v>34</v>
      </c>
      <c r="AG48" s="7" t="s">
        <v>35</v>
      </c>
      <c r="AH48" s="5"/>
      <c r="AI48" s="5"/>
      <c r="AJ48" s="5"/>
      <c r="AK48" s="5"/>
    </row>
    <row r="49" spans="1:37" s="4" customFormat="1" ht="13.8" hidden="1" customHeight="1">
      <c r="A49" s="5"/>
      <c r="B49" s="5"/>
      <c r="C49" s="35"/>
      <c r="D49" s="8">
        <f>C50*50%</f>
        <v>4.1666666666666664E-2</v>
      </c>
      <c r="E49" s="8">
        <f>C50*75%</f>
        <v>6.25E-2</v>
      </c>
      <c r="F49" s="8">
        <f>C50*100%</f>
        <v>8.3333333333333329E-2</v>
      </c>
      <c r="G49" s="5"/>
      <c r="H49" s="5"/>
      <c r="I49" s="5"/>
      <c r="J49" s="5"/>
      <c r="K49" s="5"/>
      <c r="L49" s="5"/>
      <c r="M49" s="8">
        <f>K50*50%</f>
        <v>4.1666666666666664E-2</v>
      </c>
      <c r="N49" s="8">
        <f>K50*75%</f>
        <v>6.25E-2</v>
      </c>
      <c r="O49" s="8">
        <f>K50*100%</f>
        <v>8.3333333333333329E-2</v>
      </c>
      <c r="P49" s="5"/>
      <c r="Q49" s="5"/>
      <c r="R49" s="5"/>
      <c r="S49" s="5"/>
      <c r="T49" s="35"/>
      <c r="U49" s="5"/>
      <c r="V49" s="8">
        <f>T50*50%</f>
        <v>4.1666666666666664E-2</v>
      </c>
      <c r="W49" s="8">
        <f>T50*75%</f>
        <v>6.25E-2</v>
      </c>
      <c r="X49" s="8">
        <f>T50*100%</f>
        <v>8.3333333333333329E-2</v>
      </c>
      <c r="Y49" s="5"/>
      <c r="Z49" s="5"/>
      <c r="AA49" s="5"/>
      <c r="AB49" s="5"/>
      <c r="AC49" s="5"/>
      <c r="AD49" s="5"/>
      <c r="AE49" s="8">
        <f>AC50*50%</f>
        <v>4.1666666666666664E-2</v>
      </c>
      <c r="AF49" s="8">
        <f>AC50*75%</f>
        <v>6.25E-2</v>
      </c>
      <c r="AG49" s="8">
        <f>AC50*100%</f>
        <v>8.3333333333333329E-2</v>
      </c>
      <c r="AH49" s="5"/>
      <c r="AI49" s="5"/>
      <c r="AJ49" s="5"/>
      <c r="AK49" s="5"/>
    </row>
    <row r="50" spans="1:37" ht="15.6">
      <c r="A50" s="5"/>
      <c r="B50" s="18" t="s">
        <v>36</v>
      </c>
      <c r="C50" s="6">
        <f>C47/3</f>
        <v>8.3333333333333329E-2</v>
      </c>
      <c r="D50" s="19"/>
      <c r="E50" s="19"/>
      <c r="F50" s="19"/>
      <c r="G50" s="9">
        <v>1</v>
      </c>
      <c r="H50" s="10">
        <f>INDEX(D49:F49,G50)</f>
        <v>4.1666666666666664E-2</v>
      </c>
      <c r="I50" s="11">
        <f>H50</f>
        <v>4.1666666666666664E-2</v>
      </c>
      <c r="J50" s="18" t="s">
        <v>36</v>
      </c>
      <c r="K50" s="6">
        <f>K47/3</f>
        <v>8.3333333333333329E-2</v>
      </c>
      <c r="L50" s="9" t="e">
        <f>IF(#REF!="Sí",1)+IF(#REF!="No",0)</f>
        <v>#REF!</v>
      </c>
      <c r="M50" s="19"/>
      <c r="N50" s="19"/>
      <c r="O50" s="19"/>
      <c r="P50" s="9">
        <v>3</v>
      </c>
      <c r="Q50" s="10">
        <f>INDEX(M49:O49,P50)</f>
        <v>8.3333333333333329E-2</v>
      </c>
      <c r="R50" s="11">
        <f>Q50</f>
        <v>8.3333333333333329E-2</v>
      </c>
      <c r="S50" s="18"/>
      <c r="T50" s="6">
        <f>T47/3</f>
        <v>8.3333333333333329E-2</v>
      </c>
      <c r="U50" s="9" t="e">
        <f>IF(#REF!="Sí",1)+IF(#REF!="No",0)</f>
        <v>#REF!</v>
      </c>
      <c r="V50" s="19"/>
      <c r="W50" s="19"/>
      <c r="X50" s="19"/>
      <c r="Y50" s="9">
        <v>3</v>
      </c>
      <c r="Z50" s="10">
        <f>INDEX(V49:X49,Y50)</f>
        <v>8.3333333333333329E-2</v>
      </c>
      <c r="AA50" s="11">
        <f>Z50</f>
        <v>8.3333333333333329E-2</v>
      </c>
      <c r="AB50" s="18" t="s">
        <v>36</v>
      </c>
      <c r="AC50" s="6">
        <f>AC47/3</f>
        <v>8.3333333333333329E-2</v>
      </c>
      <c r="AD50" s="9" t="e">
        <f>IF(#REF!="Sí",1)+IF(#REF!="No",0)</f>
        <v>#REF!</v>
      </c>
      <c r="AE50" s="19"/>
      <c r="AF50" s="19"/>
      <c r="AG50" s="19"/>
      <c r="AH50" s="9">
        <v>2</v>
      </c>
      <c r="AI50" s="10">
        <f>INDEX(AE49:AG49,AH50)</f>
        <v>6.25E-2</v>
      </c>
      <c r="AJ50" s="11">
        <f>AI50</f>
        <v>6.25E-2</v>
      </c>
      <c r="AK50" s="12"/>
    </row>
    <row r="51" spans="1:37" ht="14.4" hidden="1" customHeight="1">
      <c r="A51" s="5"/>
      <c r="B51" s="17"/>
      <c r="C51" s="28"/>
      <c r="D51" s="8">
        <f>(C52/2)*1</f>
        <v>4.1666666666666664E-2</v>
      </c>
      <c r="E51" s="8">
        <f>(C52/2)*1.5</f>
        <v>6.25E-2</v>
      </c>
      <c r="F51" s="8">
        <f>(C52/2)*2</f>
        <v>8.3333333333333329E-2</v>
      </c>
      <c r="G51" s="15"/>
      <c r="H51" s="15"/>
      <c r="I51" s="16"/>
      <c r="J51" s="28"/>
      <c r="K51" s="28"/>
      <c r="L51" s="17"/>
      <c r="M51" s="8">
        <f>(K52/2)*1</f>
        <v>4.1666666666666664E-2</v>
      </c>
      <c r="N51" s="8">
        <f>(K52/2)*1.5</f>
        <v>6.25E-2</v>
      </c>
      <c r="O51" s="8">
        <f>(K52/2)*2</f>
        <v>8.3333333333333329E-2</v>
      </c>
      <c r="P51" s="15"/>
      <c r="Q51" s="15"/>
      <c r="R51" s="16"/>
      <c r="S51" s="28"/>
      <c r="T51" s="28"/>
      <c r="U51" s="17"/>
      <c r="V51" s="8">
        <f>(R52/2)*1</f>
        <v>4.1666666666666664E-2</v>
      </c>
      <c r="W51" s="8">
        <f>(R52/2)*1.5</f>
        <v>6.25E-2</v>
      </c>
      <c r="X51" s="8">
        <f>(R52/2)*2</f>
        <v>8.3333333333333329E-2</v>
      </c>
      <c r="Y51" s="15"/>
      <c r="Z51" s="15"/>
      <c r="AA51" s="16"/>
      <c r="AB51" s="28"/>
      <c r="AC51" s="28"/>
      <c r="AD51" s="17"/>
      <c r="AE51" s="8">
        <f>(AC52/2)*1</f>
        <v>4.1666666666666664E-2</v>
      </c>
      <c r="AF51" s="8">
        <f>(AC52/2)*1.5</f>
        <v>6.25E-2</v>
      </c>
      <c r="AG51" s="8">
        <f>(AC52/2)*2</f>
        <v>8.3333333333333329E-2</v>
      </c>
      <c r="AH51" s="15"/>
      <c r="AI51" s="15"/>
      <c r="AJ51" s="16"/>
      <c r="AK51" s="5"/>
    </row>
    <row r="52" spans="1:37" ht="15" thickBot="1">
      <c r="A52" s="5"/>
      <c r="B52" s="18" t="s">
        <v>36</v>
      </c>
      <c r="C52" s="6">
        <f>C47/3</f>
        <v>8.3333333333333329E-2</v>
      </c>
      <c r="D52" s="19"/>
      <c r="E52" s="19"/>
      <c r="F52" s="19"/>
      <c r="G52" s="9">
        <v>1</v>
      </c>
      <c r="H52" s="10">
        <f>INDEX(D51:F51,G52)</f>
        <v>4.1666666666666664E-2</v>
      </c>
      <c r="I52" s="11">
        <f>H52</f>
        <v>4.1666666666666664E-2</v>
      </c>
      <c r="J52" s="18" t="s">
        <v>36</v>
      </c>
      <c r="K52" s="6">
        <f>K47/3</f>
        <v>8.3333333333333329E-2</v>
      </c>
      <c r="L52" s="9" t="e">
        <f>IF(#REF!="Sí",1)+IF(#REF!="No",0)</f>
        <v>#REF!</v>
      </c>
      <c r="M52" s="19"/>
      <c r="N52" s="19"/>
      <c r="O52" s="19"/>
      <c r="P52" s="9">
        <v>3</v>
      </c>
      <c r="Q52" s="10">
        <f>INDEX(M51:O51,P52)</f>
        <v>8.3333333333333329E-2</v>
      </c>
      <c r="R52" s="11">
        <f>Q52</f>
        <v>8.3333333333333329E-2</v>
      </c>
      <c r="S52" s="18"/>
      <c r="T52" s="6">
        <f>T47/3</f>
        <v>8.3333333333333329E-2</v>
      </c>
      <c r="U52" s="9" t="e">
        <f>IF(#REF!="Sí",1)+IF(#REF!="No",0)</f>
        <v>#REF!</v>
      </c>
      <c r="V52" s="19"/>
      <c r="W52" s="19"/>
      <c r="X52" s="19"/>
      <c r="Y52" s="9">
        <v>3</v>
      </c>
      <c r="Z52" s="10">
        <f>INDEX(V51:X51,Y52)</f>
        <v>8.3333333333333329E-2</v>
      </c>
      <c r="AA52" s="11">
        <f>Z52</f>
        <v>8.3333333333333329E-2</v>
      </c>
      <c r="AB52" s="18" t="s">
        <v>36</v>
      </c>
      <c r="AC52" s="6">
        <f>AC47/3</f>
        <v>8.3333333333333329E-2</v>
      </c>
      <c r="AD52" s="9" t="e">
        <f>IF(#REF!="Sí",1)+IF(#REF!="No",0)</f>
        <v>#REF!</v>
      </c>
      <c r="AE52" s="19"/>
      <c r="AF52" s="19"/>
      <c r="AG52" s="19"/>
      <c r="AH52" s="9">
        <v>2</v>
      </c>
      <c r="AI52" s="10">
        <f>INDEX(AE51:AG51,AH52)</f>
        <v>6.25E-2</v>
      </c>
      <c r="AJ52" s="11">
        <f>AI52</f>
        <v>6.25E-2</v>
      </c>
      <c r="AK52" s="5"/>
    </row>
    <row r="53" spans="1:37" ht="14.4" hidden="1" customHeight="1" thickBot="1">
      <c r="A53" s="5"/>
      <c r="B53" s="17"/>
      <c r="C53" s="28"/>
      <c r="D53" s="8">
        <f>(C54/2)*1</f>
        <v>4.1666666666666664E-2</v>
      </c>
      <c r="E53" s="8">
        <f>(C54/2)*1.5</f>
        <v>6.25E-2</v>
      </c>
      <c r="F53" s="8">
        <f>(C54/2)*2</f>
        <v>8.3333333333333329E-2</v>
      </c>
      <c r="G53" s="15"/>
      <c r="H53" s="15"/>
      <c r="I53" s="16"/>
      <c r="J53" s="28"/>
      <c r="K53" s="28"/>
      <c r="L53" s="17"/>
      <c r="M53" s="8">
        <f>(K54/2)*1</f>
        <v>4.1666666666666664E-2</v>
      </c>
      <c r="N53" s="8">
        <f>(K54/2)*1.5</f>
        <v>6.25E-2</v>
      </c>
      <c r="O53" s="8">
        <f>(K54/2)*2</f>
        <v>8.3333333333333329E-2</v>
      </c>
      <c r="P53" s="15"/>
      <c r="Q53" s="15"/>
      <c r="R53" s="16"/>
      <c r="S53" s="28"/>
      <c r="T53" s="28"/>
      <c r="U53" s="17"/>
      <c r="V53" s="8">
        <f>(R54/2)*1</f>
        <v>4.1666666666666664E-2</v>
      </c>
      <c r="W53" s="8">
        <f>(R54/2)*1.5</f>
        <v>6.25E-2</v>
      </c>
      <c r="X53" s="8">
        <f>(R54/2)*2</f>
        <v>8.3333333333333329E-2</v>
      </c>
      <c r="Y53" s="15"/>
      <c r="Z53" s="15"/>
      <c r="AA53" s="16"/>
      <c r="AB53" s="28"/>
      <c r="AC53" s="28"/>
      <c r="AD53" s="17"/>
      <c r="AE53" s="8">
        <f>(AC54/2)*1</f>
        <v>4.1666666666666664E-2</v>
      </c>
      <c r="AF53" s="8">
        <f>(AC54/2)*1.5</f>
        <v>6.25E-2</v>
      </c>
      <c r="AG53" s="8">
        <f>(AC54/2)*2</f>
        <v>8.3333333333333329E-2</v>
      </c>
      <c r="AH53" s="15"/>
      <c r="AI53" s="15"/>
      <c r="AJ53" s="16"/>
      <c r="AK53" s="5"/>
    </row>
    <row r="54" spans="1:37" ht="15" thickBot="1">
      <c r="A54" s="5"/>
      <c r="B54" s="18" t="s">
        <v>36</v>
      </c>
      <c r="C54" s="6">
        <f>C47/3</f>
        <v>8.3333333333333329E-2</v>
      </c>
      <c r="D54" s="19"/>
      <c r="E54" s="19"/>
      <c r="F54" s="19"/>
      <c r="G54" s="9">
        <v>1</v>
      </c>
      <c r="H54" s="10">
        <f>INDEX(D53:F53,G54)</f>
        <v>4.1666666666666664E-2</v>
      </c>
      <c r="I54" s="11">
        <f>H54</f>
        <v>4.1666666666666664E-2</v>
      </c>
      <c r="J54" s="18" t="s">
        <v>36</v>
      </c>
      <c r="K54" s="6">
        <f>K47/3</f>
        <v>8.3333333333333329E-2</v>
      </c>
      <c r="L54" s="9" t="e">
        <f>IF(#REF!="Sí",1)+IF(#REF!="No",0)</f>
        <v>#REF!</v>
      </c>
      <c r="M54" s="19"/>
      <c r="N54" s="19"/>
      <c r="O54" s="19"/>
      <c r="P54" s="9">
        <v>3</v>
      </c>
      <c r="Q54" s="10">
        <f>INDEX(M53:O53,P54)</f>
        <v>8.3333333333333329E-2</v>
      </c>
      <c r="R54" s="11">
        <f>Q54</f>
        <v>8.3333333333333329E-2</v>
      </c>
      <c r="S54" s="18"/>
      <c r="T54" s="6">
        <f>T47/3</f>
        <v>8.3333333333333329E-2</v>
      </c>
      <c r="U54" s="9" t="e">
        <f>IF(#REF!="Sí",1)+IF(#REF!="No",0)</f>
        <v>#REF!</v>
      </c>
      <c r="V54" s="19"/>
      <c r="W54" s="19"/>
      <c r="X54" s="19"/>
      <c r="Y54" s="9">
        <v>1</v>
      </c>
      <c r="Z54" s="10">
        <f>INDEX(V53:X53,Y54)</f>
        <v>4.1666666666666664E-2</v>
      </c>
      <c r="AA54" s="11">
        <f>Z54</f>
        <v>4.1666666666666664E-2</v>
      </c>
      <c r="AB54" s="18" t="s">
        <v>36</v>
      </c>
      <c r="AC54" s="6">
        <f>AC47/3</f>
        <v>8.3333333333333329E-2</v>
      </c>
      <c r="AD54" s="9" t="e">
        <f>IF(#REF!="Sí",1)+IF(#REF!="No",0)</f>
        <v>#REF!</v>
      </c>
      <c r="AE54" s="19"/>
      <c r="AF54" s="19"/>
      <c r="AG54" s="19"/>
      <c r="AH54" s="9">
        <v>2</v>
      </c>
      <c r="AI54" s="33">
        <f>INDEX(AE53:AG53,AH54)</f>
        <v>6.25E-2</v>
      </c>
      <c r="AJ54" s="11">
        <f>AI54</f>
        <v>6.25E-2</v>
      </c>
      <c r="AK54" s="13">
        <f>SUM(I55,R55,AA55,AJ55)</f>
        <v>0.77083333333333326</v>
      </c>
    </row>
    <row r="55" spans="1:37" s="4" customFormat="1" ht="14.4" customHeight="1">
      <c r="A55" s="5"/>
      <c r="B55" s="28"/>
      <c r="C55" s="28"/>
      <c r="D55" s="28"/>
      <c r="E55" s="28"/>
      <c r="F55" s="28"/>
      <c r="G55" s="28"/>
      <c r="H55" s="28"/>
      <c r="I55" s="34">
        <f>SUM(I50+I52+I54)</f>
        <v>0.125</v>
      </c>
      <c r="J55" s="28"/>
      <c r="K55" s="28"/>
      <c r="L55"/>
      <c r="M55"/>
      <c r="N55"/>
      <c r="O55"/>
      <c r="P55"/>
      <c r="Q55"/>
      <c r="R55" s="34">
        <f>SUM(R50+R52+R54)</f>
        <v>0.25</v>
      </c>
      <c r="S55" s="28"/>
      <c r="T55" s="28"/>
      <c r="U55"/>
      <c r="V55"/>
      <c r="W55"/>
      <c r="X55"/>
      <c r="Y55"/>
      <c r="Z55"/>
      <c r="AA55" s="34">
        <f>SUM(AA50+AA52+AA54)</f>
        <v>0.20833333333333331</v>
      </c>
      <c r="AB55" s="28"/>
      <c r="AC55" s="28"/>
      <c r="AD55"/>
      <c r="AE55"/>
      <c r="AF55"/>
      <c r="AG55"/>
      <c r="AH55"/>
      <c r="AI55"/>
      <c r="AJ55" s="34">
        <f>SUM(AJ50+AJ52+AJ54)</f>
        <v>0.1875</v>
      </c>
      <c r="AK55" s="5"/>
    </row>
    <row r="57" spans="1:37" ht="28.8" customHeight="1">
      <c r="A57" s="5"/>
      <c r="B57" s="5"/>
      <c r="C57" s="25" t="s">
        <v>128</v>
      </c>
      <c r="D57" s="130" t="s">
        <v>137</v>
      </c>
      <c r="E57" s="131"/>
      <c r="F57" s="132"/>
      <c r="G57" s="128" t="s">
        <v>132</v>
      </c>
      <c r="H57" s="126" t="s">
        <v>37</v>
      </c>
      <c r="I57" s="136" t="s">
        <v>130</v>
      </c>
      <c r="J57" s="42"/>
      <c r="K57" s="25" t="s">
        <v>128</v>
      </c>
      <c r="L57" s="132"/>
      <c r="M57" s="130" t="s">
        <v>138</v>
      </c>
      <c r="N57" s="131"/>
      <c r="O57" s="132"/>
      <c r="P57" s="128" t="s">
        <v>132</v>
      </c>
      <c r="Q57" s="126" t="s">
        <v>37</v>
      </c>
      <c r="R57" s="128" t="s">
        <v>129</v>
      </c>
      <c r="S57" s="42"/>
      <c r="T57" s="39" t="s">
        <v>128</v>
      </c>
      <c r="U57" s="25"/>
      <c r="V57" s="130" t="s">
        <v>139</v>
      </c>
      <c r="W57" s="131"/>
      <c r="X57" s="132"/>
      <c r="Y57" s="128" t="s">
        <v>132</v>
      </c>
      <c r="Z57" s="126" t="s">
        <v>37</v>
      </c>
      <c r="AA57" s="128" t="s">
        <v>131</v>
      </c>
      <c r="AB57" s="42"/>
      <c r="AC57" s="39" t="s">
        <v>128</v>
      </c>
      <c r="AD57" s="39"/>
      <c r="AE57" s="130" t="s">
        <v>140</v>
      </c>
      <c r="AF57" s="131"/>
      <c r="AG57" s="132"/>
      <c r="AH57" s="128" t="s">
        <v>132</v>
      </c>
      <c r="AI57" s="126" t="s">
        <v>37</v>
      </c>
      <c r="AJ57" s="128" t="s">
        <v>134</v>
      </c>
      <c r="AK57" s="128" t="s">
        <v>136</v>
      </c>
    </row>
    <row r="58" spans="1:37" ht="34.200000000000003" customHeight="1">
      <c r="A58" s="26" t="str">
        <f>'Evaluacion Sistemica'!C8</f>
        <v>TPB.4.1</v>
      </c>
      <c r="B58" s="30" t="str">
        <f>'Evaluacion Sistemica'!D8</f>
        <v>Introducir Soluciones basadas en la Naturaleza para reducir la vulnerabilidad frente a los efectos del cambio climático</v>
      </c>
      <c r="C58" s="29">
        <f>100%/4</f>
        <v>0.25</v>
      </c>
      <c r="D58" s="133"/>
      <c r="E58" s="134"/>
      <c r="F58" s="135"/>
      <c r="G58" s="129"/>
      <c r="H58" s="127"/>
      <c r="I58" s="136"/>
      <c r="J58" s="42" t="str">
        <f>B58</f>
        <v>Introducir Soluciones basadas en la Naturaleza para reducir la vulnerabilidad frente a los efectos del cambio climático</v>
      </c>
      <c r="K58" s="29">
        <f>100%/4</f>
        <v>0.25</v>
      </c>
      <c r="L58" s="135"/>
      <c r="M58" s="133"/>
      <c r="N58" s="134"/>
      <c r="O58" s="135"/>
      <c r="P58" s="129"/>
      <c r="Q58" s="127"/>
      <c r="R58" s="129"/>
      <c r="S58" s="42" t="str">
        <f>B58</f>
        <v>Introducir Soluciones basadas en la Naturaleza para reducir la vulnerabilidad frente a los efectos del cambio climático</v>
      </c>
      <c r="T58" s="40">
        <f>100%/4</f>
        <v>0.25</v>
      </c>
      <c r="U58" s="29"/>
      <c r="V58" s="133"/>
      <c r="W58" s="134"/>
      <c r="X58" s="135"/>
      <c r="Y58" s="129"/>
      <c r="Z58" s="127"/>
      <c r="AA58" s="129"/>
      <c r="AB58" s="42" t="str">
        <f>J58</f>
        <v>Introducir Soluciones basadas en la Naturaleza para reducir la vulnerabilidad frente a los efectos del cambio climático</v>
      </c>
      <c r="AC58" s="40">
        <f>100%/4</f>
        <v>0.25</v>
      </c>
      <c r="AD58" s="40"/>
      <c r="AE58" s="133"/>
      <c r="AF58" s="134"/>
      <c r="AG58" s="135"/>
      <c r="AH58" s="129"/>
      <c r="AI58" s="127"/>
      <c r="AJ58" s="129"/>
      <c r="AK58" s="129"/>
    </row>
    <row r="59" spans="1:37">
      <c r="A59" s="5"/>
      <c r="B59" s="5"/>
      <c r="C59" s="5"/>
      <c r="D59" s="7" t="s">
        <v>33</v>
      </c>
      <c r="E59" s="7" t="s">
        <v>34</v>
      </c>
      <c r="F59" s="7" t="s">
        <v>35</v>
      </c>
      <c r="G59" s="5"/>
      <c r="H59" s="5"/>
      <c r="I59" s="5"/>
      <c r="J59" s="5"/>
      <c r="K59" s="5"/>
      <c r="L59" s="5"/>
      <c r="M59" s="7" t="s">
        <v>33</v>
      </c>
      <c r="N59" s="7" t="s">
        <v>34</v>
      </c>
      <c r="O59" s="7" t="s">
        <v>35</v>
      </c>
      <c r="P59" s="5"/>
      <c r="Q59" s="5"/>
      <c r="R59" s="5"/>
      <c r="S59" s="5"/>
      <c r="T59" s="5"/>
      <c r="U59" s="5"/>
      <c r="V59" s="7" t="s">
        <v>33</v>
      </c>
      <c r="W59" s="7" t="s">
        <v>34</v>
      </c>
      <c r="X59" s="7" t="s">
        <v>35</v>
      </c>
      <c r="Y59" s="5"/>
      <c r="Z59" s="5"/>
      <c r="AA59" s="5"/>
      <c r="AB59" s="5"/>
      <c r="AC59" s="5"/>
      <c r="AD59" s="5"/>
      <c r="AE59" s="7" t="s">
        <v>33</v>
      </c>
      <c r="AF59" s="7" t="s">
        <v>34</v>
      </c>
      <c r="AG59" s="7" t="s">
        <v>35</v>
      </c>
      <c r="AH59" s="5"/>
      <c r="AI59" s="5"/>
      <c r="AJ59" s="5"/>
      <c r="AK59" s="5"/>
    </row>
    <row r="60" spans="1:37" s="4" customFormat="1" ht="13.8" hidden="1" customHeight="1">
      <c r="A60" s="5"/>
      <c r="B60" s="5"/>
      <c r="C60" s="35"/>
      <c r="D60" s="8">
        <f>C61*50%</f>
        <v>4.1666666666666664E-2</v>
      </c>
      <c r="E60" s="8">
        <f>C61*75%</f>
        <v>6.25E-2</v>
      </c>
      <c r="F60" s="8">
        <f>C61*100%</f>
        <v>8.3333333333333329E-2</v>
      </c>
      <c r="G60" s="5"/>
      <c r="H60" s="5"/>
      <c r="I60" s="5"/>
      <c r="J60" s="5"/>
      <c r="K60" s="5"/>
      <c r="L60" s="5"/>
      <c r="M60" s="8">
        <f>K61*50%</f>
        <v>4.1666666666666664E-2</v>
      </c>
      <c r="N60" s="8">
        <f>K61*75%</f>
        <v>6.25E-2</v>
      </c>
      <c r="O60" s="8">
        <f>K61*100%</f>
        <v>8.3333333333333329E-2</v>
      </c>
      <c r="P60" s="5"/>
      <c r="Q60" s="5"/>
      <c r="R60" s="5"/>
      <c r="S60" s="5"/>
      <c r="T60" s="35"/>
      <c r="U60" s="5"/>
      <c r="V60" s="8">
        <f>T61*50%</f>
        <v>4.1666666666666664E-2</v>
      </c>
      <c r="W60" s="8">
        <f>T61*75%</f>
        <v>6.25E-2</v>
      </c>
      <c r="X60" s="8">
        <f>T61*100%</f>
        <v>8.3333333333333329E-2</v>
      </c>
      <c r="Y60" s="5"/>
      <c r="Z60" s="5"/>
      <c r="AA60" s="5"/>
      <c r="AB60" s="5"/>
      <c r="AC60" s="5"/>
      <c r="AD60" s="5"/>
      <c r="AE60" s="8">
        <f>AC61*50%</f>
        <v>4.1666666666666664E-2</v>
      </c>
      <c r="AF60" s="8">
        <f>AC61*75%</f>
        <v>6.25E-2</v>
      </c>
      <c r="AG60" s="8">
        <f>AC61*100%</f>
        <v>8.3333333333333329E-2</v>
      </c>
      <c r="AH60" s="5"/>
      <c r="AI60" s="5"/>
      <c r="AJ60" s="5"/>
      <c r="AK60" s="5"/>
    </row>
    <row r="61" spans="1:37" ht="15.6">
      <c r="A61" s="5"/>
      <c r="B61" s="18" t="s">
        <v>36</v>
      </c>
      <c r="C61" s="6">
        <f>C58/3</f>
        <v>8.3333333333333329E-2</v>
      </c>
      <c r="D61" s="19"/>
      <c r="E61" s="19"/>
      <c r="F61" s="19"/>
      <c r="G61" s="9">
        <v>1</v>
      </c>
      <c r="H61" s="10">
        <f>INDEX(D60:F60,G61)</f>
        <v>4.1666666666666664E-2</v>
      </c>
      <c r="I61" s="11">
        <f>H61</f>
        <v>4.1666666666666664E-2</v>
      </c>
      <c r="J61" s="18" t="s">
        <v>36</v>
      </c>
      <c r="K61" s="6">
        <f>K58/3</f>
        <v>8.3333333333333329E-2</v>
      </c>
      <c r="L61" s="9" t="e">
        <f>IF(#REF!="Sí",1)+IF(#REF!="No",0)</f>
        <v>#REF!</v>
      </c>
      <c r="M61" s="19"/>
      <c r="N61" s="19"/>
      <c r="O61" s="19"/>
      <c r="P61" s="9">
        <v>3</v>
      </c>
      <c r="Q61" s="10">
        <f>INDEX(M60:O60,P61)</f>
        <v>8.3333333333333329E-2</v>
      </c>
      <c r="R61" s="11">
        <f>Q61</f>
        <v>8.3333333333333329E-2</v>
      </c>
      <c r="S61" s="18"/>
      <c r="T61" s="6">
        <f>T58/3</f>
        <v>8.3333333333333329E-2</v>
      </c>
      <c r="U61" s="9" t="e">
        <f>IF(#REF!="Sí",1)+IF(#REF!="No",0)</f>
        <v>#REF!</v>
      </c>
      <c r="V61" s="19"/>
      <c r="W61" s="19"/>
      <c r="X61" s="19"/>
      <c r="Y61" s="9">
        <v>3</v>
      </c>
      <c r="Z61" s="10">
        <f>INDEX(V60:X60,Y61)</f>
        <v>8.3333333333333329E-2</v>
      </c>
      <c r="AA61" s="11">
        <f>Z61</f>
        <v>8.3333333333333329E-2</v>
      </c>
      <c r="AB61" s="18" t="s">
        <v>36</v>
      </c>
      <c r="AC61" s="6">
        <f>AC58/3</f>
        <v>8.3333333333333329E-2</v>
      </c>
      <c r="AD61" s="9" t="e">
        <f>IF(#REF!="Sí",1)+IF(#REF!="No",0)</f>
        <v>#REF!</v>
      </c>
      <c r="AE61" s="19"/>
      <c r="AF61" s="19"/>
      <c r="AG61" s="19"/>
      <c r="AH61" s="9">
        <v>2</v>
      </c>
      <c r="AI61" s="10">
        <f>INDEX(AE60:AG60,AH61)</f>
        <v>6.25E-2</v>
      </c>
      <c r="AJ61" s="11">
        <f>AI61</f>
        <v>6.25E-2</v>
      </c>
      <c r="AK61" s="12"/>
    </row>
    <row r="62" spans="1:37" ht="14.4" hidden="1" customHeight="1">
      <c r="A62" s="5"/>
      <c r="B62" s="17"/>
      <c r="C62" s="28"/>
      <c r="D62" s="8">
        <f>(C63/2)*1</f>
        <v>4.1666666666666664E-2</v>
      </c>
      <c r="E62" s="8">
        <f>(C63/2)*1.5</f>
        <v>6.25E-2</v>
      </c>
      <c r="F62" s="8">
        <f>(C63/2)*2</f>
        <v>8.3333333333333329E-2</v>
      </c>
      <c r="G62" s="15"/>
      <c r="H62" s="15"/>
      <c r="I62" s="16"/>
      <c r="J62" s="28"/>
      <c r="K62" s="28"/>
      <c r="L62" s="17"/>
      <c r="M62" s="8">
        <f>(K63/2)*1</f>
        <v>4.1666666666666664E-2</v>
      </c>
      <c r="N62" s="8">
        <f>(K63/2)*1.5</f>
        <v>6.25E-2</v>
      </c>
      <c r="O62" s="8">
        <f>(K63/2)*2</f>
        <v>8.3333333333333329E-2</v>
      </c>
      <c r="P62" s="15"/>
      <c r="Q62" s="15"/>
      <c r="R62" s="16"/>
      <c r="S62" s="28"/>
      <c r="T62" s="28"/>
      <c r="U62" s="17"/>
      <c r="V62" s="8">
        <f>(R63/2)*1</f>
        <v>4.1666666666666664E-2</v>
      </c>
      <c r="W62" s="8">
        <f>(R63/2)*1.5</f>
        <v>6.25E-2</v>
      </c>
      <c r="X62" s="8">
        <f>(R63/2)*2</f>
        <v>8.3333333333333329E-2</v>
      </c>
      <c r="Y62" s="15"/>
      <c r="Z62" s="15"/>
      <c r="AA62" s="16"/>
      <c r="AB62" s="28"/>
      <c r="AC62" s="28"/>
      <c r="AD62" s="17"/>
      <c r="AE62" s="8">
        <f>(AC63/2)*1</f>
        <v>4.1666666666666664E-2</v>
      </c>
      <c r="AF62" s="8">
        <f>(AC63/2)*1.5</f>
        <v>6.25E-2</v>
      </c>
      <c r="AG62" s="8">
        <f>(AC63/2)*2</f>
        <v>8.3333333333333329E-2</v>
      </c>
      <c r="AH62" s="15"/>
      <c r="AI62" s="15"/>
      <c r="AJ62" s="16"/>
      <c r="AK62" s="5"/>
    </row>
    <row r="63" spans="1:37" ht="22.2" customHeight="1" thickBot="1">
      <c r="A63" s="5"/>
      <c r="B63" s="18" t="s">
        <v>36</v>
      </c>
      <c r="C63" s="6">
        <f>C58/3</f>
        <v>8.3333333333333329E-2</v>
      </c>
      <c r="D63" s="19"/>
      <c r="E63" s="19"/>
      <c r="F63" s="19"/>
      <c r="G63" s="9">
        <v>1</v>
      </c>
      <c r="H63" s="10">
        <f>INDEX(D62:F62,G63)</f>
        <v>4.1666666666666664E-2</v>
      </c>
      <c r="I63" s="11">
        <f>H63</f>
        <v>4.1666666666666664E-2</v>
      </c>
      <c r="J63" s="18" t="s">
        <v>36</v>
      </c>
      <c r="K63" s="6">
        <f>K58/3</f>
        <v>8.3333333333333329E-2</v>
      </c>
      <c r="L63" s="9" t="e">
        <f>IF(#REF!="Sí",1)+IF(#REF!="No",0)</f>
        <v>#REF!</v>
      </c>
      <c r="M63" s="19"/>
      <c r="N63" s="19"/>
      <c r="O63" s="19"/>
      <c r="P63" s="9">
        <v>3</v>
      </c>
      <c r="Q63" s="10">
        <f>INDEX(M62:O62,P63)</f>
        <v>8.3333333333333329E-2</v>
      </c>
      <c r="R63" s="11">
        <f>Q63</f>
        <v>8.3333333333333329E-2</v>
      </c>
      <c r="S63" s="18"/>
      <c r="T63" s="6">
        <f>T58/3</f>
        <v>8.3333333333333329E-2</v>
      </c>
      <c r="U63" s="9" t="e">
        <f>IF(#REF!="Sí",1)+IF(#REF!="No",0)</f>
        <v>#REF!</v>
      </c>
      <c r="V63" s="19"/>
      <c r="W63" s="19"/>
      <c r="X63" s="19"/>
      <c r="Y63" s="9">
        <v>3</v>
      </c>
      <c r="Z63" s="10">
        <f>INDEX(V62:X62,Y63)</f>
        <v>8.3333333333333329E-2</v>
      </c>
      <c r="AA63" s="11">
        <f>Z63</f>
        <v>8.3333333333333329E-2</v>
      </c>
      <c r="AB63" s="18" t="s">
        <v>36</v>
      </c>
      <c r="AC63" s="6">
        <f>AC58/3</f>
        <v>8.3333333333333329E-2</v>
      </c>
      <c r="AD63" s="9" t="e">
        <f>IF(#REF!="Sí",1)+IF(#REF!="No",0)</f>
        <v>#REF!</v>
      </c>
      <c r="AE63" s="19"/>
      <c r="AF63" s="19"/>
      <c r="AG63" s="19"/>
      <c r="AH63" s="9">
        <v>2</v>
      </c>
      <c r="AI63" s="10">
        <f>INDEX(AE62:AG62,AH63)</f>
        <v>6.25E-2</v>
      </c>
      <c r="AJ63" s="11">
        <f>AI63</f>
        <v>6.25E-2</v>
      </c>
      <c r="AK63" s="5"/>
    </row>
    <row r="64" spans="1:37" ht="14.4" hidden="1" customHeight="1" thickBot="1">
      <c r="A64" s="5"/>
      <c r="B64" s="17"/>
      <c r="C64" s="28"/>
      <c r="D64" s="8">
        <f>(C65/2)*1</f>
        <v>4.1666666666666664E-2</v>
      </c>
      <c r="E64" s="8">
        <f>(C65/2)*1.5</f>
        <v>6.25E-2</v>
      </c>
      <c r="F64" s="8">
        <f>(C65/2)*2</f>
        <v>8.3333333333333329E-2</v>
      </c>
      <c r="G64" s="15"/>
      <c r="H64" s="15"/>
      <c r="I64" s="16"/>
      <c r="J64" s="28"/>
      <c r="K64" s="28"/>
      <c r="L64" s="17"/>
      <c r="M64" s="8">
        <f>(K65/2)*1</f>
        <v>4.1666666666666664E-2</v>
      </c>
      <c r="N64" s="8">
        <f>(K65/2)*1.5</f>
        <v>6.25E-2</v>
      </c>
      <c r="O64" s="8">
        <f>(K65/2)*2</f>
        <v>8.3333333333333329E-2</v>
      </c>
      <c r="P64" s="15"/>
      <c r="Q64" s="15"/>
      <c r="R64" s="16"/>
      <c r="S64" s="28"/>
      <c r="T64" s="28"/>
      <c r="U64" s="17"/>
      <c r="V64" s="8">
        <f>(R65/2)*1</f>
        <v>4.1666666666666664E-2</v>
      </c>
      <c r="W64" s="8">
        <f>(R65/2)*1.5</f>
        <v>6.25E-2</v>
      </c>
      <c r="X64" s="8">
        <f>(R65/2)*2</f>
        <v>8.3333333333333329E-2</v>
      </c>
      <c r="Y64" s="15"/>
      <c r="Z64" s="15"/>
      <c r="AA64" s="16"/>
      <c r="AB64" s="28"/>
      <c r="AC64" s="28"/>
      <c r="AD64" s="17"/>
      <c r="AE64" s="8">
        <f>(AC65/2)*1</f>
        <v>4.1666666666666664E-2</v>
      </c>
      <c r="AF64" s="8">
        <f>(AC65/2)*1.5</f>
        <v>6.25E-2</v>
      </c>
      <c r="AG64" s="8">
        <f>(AC65/2)*2</f>
        <v>8.3333333333333329E-2</v>
      </c>
      <c r="AH64" s="15"/>
      <c r="AI64" s="15"/>
      <c r="AJ64" s="16"/>
      <c r="AK64" s="5"/>
    </row>
    <row r="65" spans="1:37" ht="15" thickBot="1">
      <c r="A65" s="5"/>
      <c r="B65" s="18" t="s">
        <v>36</v>
      </c>
      <c r="C65" s="6">
        <f>C58/3</f>
        <v>8.3333333333333329E-2</v>
      </c>
      <c r="D65" s="19"/>
      <c r="E65" s="19"/>
      <c r="F65" s="19"/>
      <c r="G65" s="9">
        <v>1</v>
      </c>
      <c r="H65" s="10">
        <f>INDEX(D64:F64,G65)</f>
        <v>4.1666666666666664E-2</v>
      </c>
      <c r="I65" s="11">
        <f>H65</f>
        <v>4.1666666666666664E-2</v>
      </c>
      <c r="J65" s="18" t="s">
        <v>36</v>
      </c>
      <c r="K65" s="6">
        <f>K58/3</f>
        <v>8.3333333333333329E-2</v>
      </c>
      <c r="L65" s="9" t="e">
        <f>IF(#REF!="Sí",1)+IF(#REF!="No",0)</f>
        <v>#REF!</v>
      </c>
      <c r="M65" s="19"/>
      <c r="N65" s="19"/>
      <c r="O65" s="19"/>
      <c r="P65" s="9">
        <v>3</v>
      </c>
      <c r="Q65" s="10">
        <f>INDEX(M64:O64,P65)</f>
        <v>8.3333333333333329E-2</v>
      </c>
      <c r="R65" s="11">
        <f>Q65</f>
        <v>8.3333333333333329E-2</v>
      </c>
      <c r="S65" s="18"/>
      <c r="T65" s="6">
        <f>T58/3</f>
        <v>8.3333333333333329E-2</v>
      </c>
      <c r="U65" s="9" t="e">
        <f>IF(#REF!="Sí",1)+IF(#REF!="No",0)</f>
        <v>#REF!</v>
      </c>
      <c r="V65" s="19"/>
      <c r="W65" s="19"/>
      <c r="X65" s="19"/>
      <c r="Y65" s="9">
        <v>3</v>
      </c>
      <c r="Z65" s="10">
        <f>INDEX(V64:X64,Y65)</f>
        <v>8.3333333333333329E-2</v>
      </c>
      <c r="AA65" s="11">
        <f>Z65</f>
        <v>8.3333333333333329E-2</v>
      </c>
      <c r="AB65" s="18" t="s">
        <v>36</v>
      </c>
      <c r="AC65" s="6">
        <f>AC58/3</f>
        <v>8.3333333333333329E-2</v>
      </c>
      <c r="AD65" s="9" t="e">
        <f>IF(#REF!="Sí",1)+IF(#REF!="No",0)</f>
        <v>#REF!</v>
      </c>
      <c r="AE65" s="19"/>
      <c r="AF65" s="19"/>
      <c r="AG65" s="19"/>
      <c r="AH65" s="9">
        <v>2</v>
      </c>
      <c r="AI65" s="33">
        <f>INDEX(AE64:AG64,AH65)</f>
        <v>6.25E-2</v>
      </c>
      <c r="AJ65" s="11">
        <f>AI65</f>
        <v>6.25E-2</v>
      </c>
      <c r="AK65" s="13">
        <f>SUM(I66,R66,AA66,AJ66)</f>
        <v>0.8125</v>
      </c>
    </row>
    <row r="66" spans="1:37" s="4" customFormat="1" ht="14.4" customHeight="1">
      <c r="A66" s="5"/>
      <c r="B66" s="28"/>
      <c r="C66" s="28"/>
      <c r="D66" s="28"/>
      <c r="E66" s="28"/>
      <c r="F66" s="28"/>
      <c r="G66" s="28"/>
      <c r="H66" s="28"/>
      <c r="I66" s="34">
        <f>SUM(I61+I63+I65)</f>
        <v>0.125</v>
      </c>
      <c r="J66" s="28"/>
      <c r="K66" s="28"/>
      <c r="L66"/>
      <c r="M66"/>
      <c r="N66"/>
      <c r="O66"/>
      <c r="P66"/>
      <c r="Q66"/>
      <c r="R66" s="34">
        <f>SUM(R61+R63+R65)</f>
        <v>0.25</v>
      </c>
      <c r="S66" s="28"/>
      <c r="T66" s="28"/>
      <c r="U66"/>
      <c r="V66"/>
      <c r="W66"/>
      <c r="X66"/>
      <c r="Y66"/>
      <c r="Z66"/>
      <c r="AA66" s="34">
        <f>SUM(AA61+AA63+AA65)</f>
        <v>0.25</v>
      </c>
      <c r="AB66" s="28"/>
      <c r="AC66" s="28"/>
      <c r="AD66"/>
      <c r="AE66"/>
      <c r="AF66"/>
      <c r="AG66"/>
      <c r="AH66"/>
      <c r="AI66"/>
      <c r="AJ66" s="34">
        <f>SUM(AJ61+AJ63+AJ65)</f>
        <v>0.1875</v>
      </c>
      <c r="AK66" s="5"/>
    </row>
    <row r="68" spans="1:37" ht="28.8" customHeight="1">
      <c r="A68" s="5"/>
      <c r="B68" s="5"/>
      <c r="C68" s="25" t="s">
        <v>128</v>
      </c>
      <c r="D68" s="130" t="s">
        <v>137</v>
      </c>
      <c r="E68" s="131"/>
      <c r="F68" s="132"/>
      <c r="G68" s="128" t="s">
        <v>132</v>
      </c>
      <c r="H68" s="126" t="s">
        <v>37</v>
      </c>
      <c r="I68" s="136" t="s">
        <v>130</v>
      </c>
      <c r="J68" s="42"/>
      <c r="K68" s="25" t="s">
        <v>128</v>
      </c>
      <c r="L68" s="132"/>
      <c r="M68" s="130" t="s">
        <v>138</v>
      </c>
      <c r="N68" s="131"/>
      <c r="O68" s="132"/>
      <c r="P68" s="128" t="s">
        <v>132</v>
      </c>
      <c r="Q68" s="126" t="s">
        <v>37</v>
      </c>
      <c r="R68" s="128" t="s">
        <v>129</v>
      </c>
      <c r="S68" s="42"/>
      <c r="T68" s="39" t="s">
        <v>128</v>
      </c>
      <c r="U68" s="25"/>
      <c r="V68" s="130" t="s">
        <v>139</v>
      </c>
      <c r="W68" s="131"/>
      <c r="X68" s="132"/>
      <c r="Y68" s="128" t="s">
        <v>132</v>
      </c>
      <c r="Z68" s="126" t="s">
        <v>37</v>
      </c>
      <c r="AA68" s="128" t="s">
        <v>131</v>
      </c>
      <c r="AB68" s="42"/>
      <c r="AC68" s="39" t="s">
        <v>128</v>
      </c>
      <c r="AD68" s="39"/>
      <c r="AE68" s="130" t="s">
        <v>140</v>
      </c>
      <c r="AF68" s="131"/>
      <c r="AG68" s="132"/>
      <c r="AH68" s="128" t="s">
        <v>132</v>
      </c>
      <c r="AI68" s="126" t="s">
        <v>37</v>
      </c>
      <c r="AJ68" s="128" t="s">
        <v>134</v>
      </c>
      <c r="AK68" s="128" t="s">
        <v>136</v>
      </c>
    </row>
    <row r="69" spans="1:37" ht="30" customHeight="1">
      <c r="A69" s="26" t="str">
        <f>'Evaluacion Sistemica'!C9</f>
        <v>TPB.4.2</v>
      </c>
      <c r="B69" s="30" t="str">
        <f>'Evaluacion Sistemica'!D9</f>
        <v>Multifuncionalidad del territorio y los recursos naturales frente al cambio climático</v>
      </c>
      <c r="C69" s="29">
        <f>100%/4</f>
        <v>0.25</v>
      </c>
      <c r="D69" s="133"/>
      <c r="E69" s="134"/>
      <c r="F69" s="135"/>
      <c r="G69" s="129"/>
      <c r="H69" s="127"/>
      <c r="I69" s="136"/>
      <c r="J69" s="42" t="str">
        <f>B69</f>
        <v>Multifuncionalidad del territorio y los recursos naturales frente al cambio climático</v>
      </c>
      <c r="K69" s="29">
        <f>100%/4</f>
        <v>0.25</v>
      </c>
      <c r="L69" s="135"/>
      <c r="M69" s="133"/>
      <c r="N69" s="134"/>
      <c r="O69" s="135"/>
      <c r="P69" s="129"/>
      <c r="Q69" s="127"/>
      <c r="R69" s="129"/>
      <c r="S69" s="42" t="str">
        <f>B69</f>
        <v>Multifuncionalidad del territorio y los recursos naturales frente al cambio climático</v>
      </c>
      <c r="T69" s="40">
        <f>100%/4</f>
        <v>0.25</v>
      </c>
      <c r="U69" s="29"/>
      <c r="V69" s="133"/>
      <c r="W69" s="134"/>
      <c r="X69" s="135"/>
      <c r="Y69" s="129"/>
      <c r="Z69" s="127"/>
      <c r="AA69" s="129"/>
      <c r="AB69" s="42" t="str">
        <f>J69</f>
        <v>Multifuncionalidad del territorio y los recursos naturales frente al cambio climático</v>
      </c>
      <c r="AC69" s="40">
        <f>100%/4</f>
        <v>0.25</v>
      </c>
      <c r="AD69" s="40"/>
      <c r="AE69" s="133"/>
      <c r="AF69" s="134"/>
      <c r="AG69" s="135"/>
      <c r="AH69" s="129"/>
      <c r="AI69" s="127"/>
      <c r="AJ69" s="129"/>
      <c r="AK69" s="129"/>
    </row>
    <row r="70" spans="1:37">
      <c r="A70" s="5"/>
      <c r="B70" s="5"/>
      <c r="C70" s="5"/>
      <c r="D70" s="7" t="s">
        <v>33</v>
      </c>
      <c r="E70" s="7" t="s">
        <v>34</v>
      </c>
      <c r="F70" s="7" t="s">
        <v>35</v>
      </c>
      <c r="G70" s="5"/>
      <c r="H70" s="5"/>
      <c r="I70" s="5"/>
      <c r="J70" s="5"/>
      <c r="K70" s="5"/>
      <c r="L70" s="5"/>
      <c r="M70" s="7" t="s">
        <v>33</v>
      </c>
      <c r="N70" s="7" t="s">
        <v>34</v>
      </c>
      <c r="O70" s="7" t="s">
        <v>35</v>
      </c>
      <c r="P70" s="5"/>
      <c r="Q70" s="5"/>
      <c r="R70" s="5"/>
      <c r="S70" s="5"/>
      <c r="T70" s="5"/>
      <c r="U70" s="5"/>
      <c r="V70" s="7" t="s">
        <v>33</v>
      </c>
      <c r="W70" s="7" t="s">
        <v>34</v>
      </c>
      <c r="X70" s="7" t="s">
        <v>35</v>
      </c>
      <c r="Y70" s="5"/>
      <c r="Z70" s="5"/>
      <c r="AA70" s="5"/>
      <c r="AB70" s="5"/>
      <c r="AC70" s="5"/>
      <c r="AD70" s="5"/>
      <c r="AE70" s="7" t="s">
        <v>33</v>
      </c>
      <c r="AF70" s="7" t="s">
        <v>34</v>
      </c>
      <c r="AG70" s="7" t="s">
        <v>35</v>
      </c>
      <c r="AH70" s="5"/>
      <c r="AI70" s="5"/>
      <c r="AJ70" s="5"/>
      <c r="AK70" s="5"/>
    </row>
    <row r="71" spans="1:37" s="4" customFormat="1" ht="13.8" hidden="1" customHeight="1">
      <c r="A71" s="5"/>
      <c r="B71" s="5"/>
      <c r="C71" s="35"/>
      <c r="D71" s="8">
        <f>C72*50%</f>
        <v>4.1666666666666664E-2</v>
      </c>
      <c r="E71" s="8">
        <f>C72*75%</f>
        <v>6.25E-2</v>
      </c>
      <c r="F71" s="8">
        <f>C72*100%</f>
        <v>8.3333333333333329E-2</v>
      </c>
      <c r="G71" s="5"/>
      <c r="H71" s="5"/>
      <c r="I71" s="5"/>
      <c r="J71" s="5"/>
      <c r="K71" s="5"/>
      <c r="L71" s="5"/>
      <c r="M71" s="8">
        <f>K72*50%</f>
        <v>4.1666666666666664E-2</v>
      </c>
      <c r="N71" s="8">
        <f>K72*75%</f>
        <v>6.25E-2</v>
      </c>
      <c r="O71" s="8">
        <f>K72*100%</f>
        <v>8.3333333333333329E-2</v>
      </c>
      <c r="P71" s="5"/>
      <c r="Q71" s="5"/>
      <c r="R71" s="5"/>
      <c r="S71" s="5"/>
      <c r="T71" s="35"/>
      <c r="U71" s="5"/>
      <c r="V71" s="8">
        <f>T72*50%</f>
        <v>4.1666666666666664E-2</v>
      </c>
      <c r="W71" s="8">
        <f>T72*75%</f>
        <v>6.25E-2</v>
      </c>
      <c r="X71" s="8">
        <f>T72*100%</f>
        <v>8.3333333333333329E-2</v>
      </c>
      <c r="Y71" s="5"/>
      <c r="Z71" s="5"/>
      <c r="AA71" s="5"/>
      <c r="AB71" s="5"/>
      <c r="AC71" s="5"/>
      <c r="AD71" s="5"/>
      <c r="AE71" s="8">
        <f>AC72*50%</f>
        <v>4.1666666666666664E-2</v>
      </c>
      <c r="AF71" s="8">
        <f>AC72*75%</f>
        <v>6.25E-2</v>
      </c>
      <c r="AG71" s="8">
        <f>AC72*100%</f>
        <v>8.3333333333333329E-2</v>
      </c>
      <c r="AH71" s="5"/>
      <c r="AI71" s="5"/>
      <c r="AJ71" s="5"/>
      <c r="AK71" s="5"/>
    </row>
    <row r="72" spans="1:37" ht="15.6">
      <c r="A72" s="5"/>
      <c r="B72" s="18" t="s">
        <v>36</v>
      </c>
      <c r="C72" s="6">
        <f>C69/3</f>
        <v>8.3333333333333329E-2</v>
      </c>
      <c r="D72" s="19"/>
      <c r="E72" s="19"/>
      <c r="F72" s="19"/>
      <c r="G72" s="9">
        <v>1</v>
      </c>
      <c r="H72" s="10">
        <f>INDEX(D71:F71,G72)</f>
        <v>4.1666666666666664E-2</v>
      </c>
      <c r="I72" s="11">
        <f>H72</f>
        <v>4.1666666666666664E-2</v>
      </c>
      <c r="J72" s="18" t="s">
        <v>36</v>
      </c>
      <c r="K72" s="6">
        <f>K69/3</f>
        <v>8.3333333333333329E-2</v>
      </c>
      <c r="L72" s="9" t="e">
        <f>IF(#REF!="Sí",1)+IF(#REF!="No",0)</f>
        <v>#REF!</v>
      </c>
      <c r="M72" s="19"/>
      <c r="N72" s="19"/>
      <c r="O72" s="19"/>
      <c r="P72" s="9">
        <v>3</v>
      </c>
      <c r="Q72" s="10">
        <f>INDEX(M71:O71,P72)</f>
        <v>8.3333333333333329E-2</v>
      </c>
      <c r="R72" s="11">
        <f>Q72</f>
        <v>8.3333333333333329E-2</v>
      </c>
      <c r="S72" s="18"/>
      <c r="T72" s="6">
        <f>T69/3</f>
        <v>8.3333333333333329E-2</v>
      </c>
      <c r="U72" s="9" t="e">
        <f>IF(#REF!="Sí",1)+IF(#REF!="No",0)</f>
        <v>#REF!</v>
      </c>
      <c r="V72" s="19"/>
      <c r="W72" s="19"/>
      <c r="X72" s="19"/>
      <c r="Y72" s="9">
        <v>3</v>
      </c>
      <c r="Z72" s="10">
        <f>INDEX(V71:X71,Y72)</f>
        <v>8.3333333333333329E-2</v>
      </c>
      <c r="AA72" s="11">
        <f>Z72</f>
        <v>8.3333333333333329E-2</v>
      </c>
      <c r="AB72" s="18" t="s">
        <v>36</v>
      </c>
      <c r="AC72" s="6">
        <f>AC69/3</f>
        <v>8.3333333333333329E-2</v>
      </c>
      <c r="AD72" s="9" t="e">
        <f>IF(#REF!="Sí",1)+IF(#REF!="No",0)</f>
        <v>#REF!</v>
      </c>
      <c r="AE72" s="19"/>
      <c r="AF72" s="19"/>
      <c r="AG72" s="19"/>
      <c r="AH72" s="9">
        <v>2</v>
      </c>
      <c r="AI72" s="10">
        <f>INDEX(AE71:AG71,AH72)</f>
        <v>6.25E-2</v>
      </c>
      <c r="AJ72" s="11">
        <f>AI72</f>
        <v>6.25E-2</v>
      </c>
      <c r="AK72" s="12"/>
    </row>
    <row r="73" spans="1:37" ht="14.4" hidden="1" customHeight="1">
      <c r="A73" s="5"/>
      <c r="B73" s="17"/>
      <c r="C73" s="28"/>
      <c r="D73" s="8">
        <f>(C74/2)*1</f>
        <v>4.1666666666666664E-2</v>
      </c>
      <c r="E73" s="8">
        <f>(C74/2)*1.5</f>
        <v>6.25E-2</v>
      </c>
      <c r="F73" s="8">
        <f>(C74/2)*2</f>
        <v>8.3333333333333329E-2</v>
      </c>
      <c r="G73" s="15"/>
      <c r="H73" s="15"/>
      <c r="I73" s="16"/>
      <c r="J73" s="28"/>
      <c r="K73" s="28"/>
      <c r="L73" s="17"/>
      <c r="M73" s="8">
        <f>(K74/2)*1</f>
        <v>4.1666666666666664E-2</v>
      </c>
      <c r="N73" s="8">
        <f>(K74/2)*1.5</f>
        <v>6.25E-2</v>
      </c>
      <c r="O73" s="8">
        <f>(K74/2)*2</f>
        <v>8.3333333333333329E-2</v>
      </c>
      <c r="P73" s="15"/>
      <c r="Q73" s="15"/>
      <c r="R73" s="16"/>
      <c r="S73" s="28"/>
      <c r="T73" s="28"/>
      <c r="U73" s="17"/>
      <c r="V73" s="8">
        <f>(R74/2)*1</f>
        <v>4.1666666666666664E-2</v>
      </c>
      <c r="W73" s="8">
        <f>(R74/2)*1.5</f>
        <v>6.25E-2</v>
      </c>
      <c r="X73" s="8">
        <f>(R74/2)*2</f>
        <v>8.3333333333333329E-2</v>
      </c>
      <c r="Y73" s="15"/>
      <c r="Z73" s="15"/>
      <c r="AA73" s="16"/>
      <c r="AB73" s="28"/>
      <c r="AC73" s="28"/>
      <c r="AD73" s="17"/>
      <c r="AE73" s="8">
        <f>(AC74/2)*1</f>
        <v>4.1666666666666664E-2</v>
      </c>
      <c r="AF73" s="8">
        <f>(AC74/2)*1.5</f>
        <v>6.25E-2</v>
      </c>
      <c r="AG73" s="8">
        <f>(AC74/2)*2</f>
        <v>8.3333333333333329E-2</v>
      </c>
      <c r="AH73" s="15"/>
      <c r="AI73" s="15"/>
      <c r="AJ73" s="16"/>
      <c r="AK73" s="5"/>
    </row>
    <row r="74" spans="1:37" ht="15" thickBot="1">
      <c r="A74" s="5"/>
      <c r="B74" s="18" t="s">
        <v>36</v>
      </c>
      <c r="C74" s="6">
        <f>C69/3</f>
        <v>8.3333333333333329E-2</v>
      </c>
      <c r="D74" s="19"/>
      <c r="E74" s="19"/>
      <c r="F74" s="19"/>
      <c r="G74" s="9">
        <v>1</v>
      </c>
      <c r="H74" s="10">
        <f>INDEX(D73:F73,G74)</f>
        <v>4.1666666666666664E-2</v>
      </c>
      <c r="I74" s="11">
        <f>H74</f>
        <v>4.1666666666666664E-2</v>
      </c>
      <c r="J74" s="18" t="s">
        <v>36</v>
      </c>
      <c r="K74" s="6">
        <f>K69/3</f>
        <v>8.3333333333333329E-2</v>
      </c>
      <c r="L74" s="9" t="e">
        <f>IF(#REF!="Sí",1)+IF(#REF!="No",0)</f>
        <v>#REF!</v>
      </c>
      <c r="M74" s="19"/>
      <c r="N74" s="19"/>
      <c r="O74" s="19"/>
      <c r="P74" s="9">
        <v>3</v>
      </c>
      <c r="Q74" s="10">
        <f>INDEX(M73:O73,P74)</f>
        <v>8.3333333333333329E-2</v>
      </c>
      <c r="R74" s="11">
        <f>Q74</f>
        <v>8.3333333333333329E-2</v>
      </c>
      <c r="S74" s="18"/>
      <c r="T74" s="6">
        <f>T69/3</f>
        <v>8.3333333333333329E-2</v>
      </c>
      <c r="U74" s="9" t="e">
        <f>IF(#REF!="Sí",1)+IF(#REF!="No",0)</f>
        <v>#REF!</v>
      </c>
      <c r="V74" s="19"/>
      <c r="W74" s="19"/>
      <c r="X74" s="19"/>
      <c r="Y74" s="9">
        <v>3</v>
      </c>
      <c r="Z74" s="10">
        <f>INDEX(V73:X73,Y74)</f>
        <v>8.3333333333333329E-2</v>
      </c>
      <c r="AA74" s="11">
        <f>Z74</f>
        <v>8.3333333333333329E-2</v>
      </c>
      <c r="AB74" s="18" t="s">
        <v>36</v>
      </c>
      <c r="AC74" s="6">
        <f>AC69/3</f>
        <v>8.3333333333333329E-2</v>
      </c>
      <c r="AD74" s="9" t="e">
        <f>IF(#REF!="Sí",1)+IF(#REF!="No",0)</f>
        <v>#REF!</v>
      </c>
      <c r="AE74" s="19"/>
      <c r="AF74" s="19"/>
      <c r="AG74" s="19"/>
      <c r="AH74" s="9">
        <v>2</v>
      </c>
      <c r="AI74" s="10">
        <f>INDEX(AE73:AG73,AH74)</f>
        <v>6.25E-2</v>
      </c>
      <c r="AJ74" s="11">
        <f>AI74</f>
        <v>6.25E-2</v>
      </c>
      <c r="AK74" s="5"/>
    </row>
    <row r="75" spans="1:37" ht="14.4" hidden="1" customHeight="1" thickBot="1">
      <c r="A75" s="5"/>
      <c r="B75" s="17"/>
      <c r="C75" s="28"/>
      <c r="D75" s="8">
        <f>(C76/2)*1</f>
        <v>4.1666666666666664E-2</v>
      </c>
      <c r="E75" s="8">
        <f>(C76/2)*1.5</f>
        <v>6.25E-2</v>
      </c>
      <c r="F75" s="8">
        <f>(C76/2)*2</f>
        <v>8.3333333333333329E-2</v>
      </c>
      <c r="G75" s="15"/>
      <c r="H75" s="15"/>
      <c r="I75" s="16"/>
      <c r="J75" s="28"/>
      <c r="K75" s="28"/>
      <c r="L75" s="17"/>
      <c r="M75" s="8">
        <f>(K76/2)*1</f>
        <v>4.1666666666666664E-2</v>
      </c>
      <c r="N75" s="8">
        <f>(K76/2)*1.5</f>
        <v>6.25E-2</v>
      </c>
      <c r="O75" s="8">
        <f>(K76/2)*2</f>
        <v>8.3333333333333329E-2</v>
      </c>
      <c r="P75" s="15"/>
      <c r="Q75" s="15"/>
      <c r="R75" s="16"/>
      <c r="S75" s="28"/>
      <c r="T75" s="28"/>
      <c r="U75" s="17"/>
      <c r="V75" s="8">
        <f>(R76/2)*1</f>
        <v>4.1666666666666664E-2</v>
      </c>
      <c r="W75" s="8">
        <f>(R76/2)*1.5</f>
        <v>6.25E-2</v>
      </c>
      <c r="X75" s="8">
        <f>(R76/2)*2</f>
        <v>8.3333333333333329E-2</v>
      </c>
      <c r="Y75" s="15"/>
      <c r="Z75" s="15"/>
      <c r="AA75" s="16"/>
      <c r="AB75" s="28"/>
      <c r="AC75" s="28"/>
      <c r="AD75" s="17"/>
      <c r="AE75" s="8">
        <f>(AC76/2)*1</f>
        <v>4.1666666666666664E-2</v>
      </c>
      <c r="AF75" s="8">
        <f>(AC76/2)*1.5</f>
        <v>6.25E-2</v>
      </c>
      <c r="AG75" s="8">
        <f>(AC76/2)*2</f>
        <v>8.3333333333333329E-2</v>
      </c>
      <c r="AH75" s="15"/>
      <c r="AI75" s="15"/>
      <c r="AJ75" s="16"/>
      <c r="AK75" s="5"/>
    </row>
    <row r="76" spans="1:37" ht="15" thickBot="1">
      <c r="A76" s="5"/>
      <c r="B76" s="18" t="s">
        <v>36</v>
      </c>
      <c r="C76" s="6">
        <f>C69/3</f>
        <v>8.3333333333333329E-2</v>
      </c>
      <c r="D76" s="19"/>
      <c r="E76" s="19"/>
      <c r="F76" s="19"/>
      <c r="G76" s="9">
        <v>1</v>
      </c>
      <c r="H76" s="10">
        <f>INDEX(D75:F75,G76)</f>
        <v>4.1666666666666664E-2</v>
      </c>
      <c r="I76" s="11">
        <f>H76</f>
        <v>4.1666666666666664E-2</v>
      </c>
      <c r="J76" s="18" t="s">
        <v>36</v>
      </c>
      <c r="K76" s="6">
        <f>K69/3</f>
        <v>8.3333333333333329E-2</v>
      </c>
      <c r="L76" s="9" t="e">
        <f>IF(#REF!="Sí",1)+IF(#REF!="No",0)</f>
        <v>#REF!</v>
      </c>
      <c r="M76" s="19"/>
      <c r="N76" s="19"/>
      <c r="O76" s="19"/>
      <c r="P76" s="9">
        <v>3</v>
      </c>
      <c r="Q76" s="10">
        <f>INDEX(M75:O75,P76)</f>
        <v>8.3333333333333329E-2</v>
      </c>
      <c r="R76" s="11">
        <f>Q76</f>
        <v>8.3333333333333329E-2</v>
      </c>
      <c r="S76" s="18"/>
      <c r="T76" s="6">
        <f>T69/3</f>
        <v>8.3333333333333329E-2</v>
      </c>
      <c r="U76" s="9" t="e">
        <f>IF(#REF!="Sí",1)+IF(#REF!="No",0)</f>
        <v>#REF!</v>
      </c>
      <c r="V76" s="19"/>
      <c r="W76" s="19"/>
      <c r="X76" s="19"/>
      <c r="Y76" s="9">
        <v>3</v>
      </c>
      <c r="Z76" s="10">
        <f>INDEX(V75:X75,Y76)</f>
        <v>8.3333333333333329E-2</v>
      </c>
      <c r="AA76" s="11">
        <f>Z76</f>
        <v>8.3333333333333329E-2</v>
      </c>
      <c r="AB76" s="18" t="s">
        <v>36</v>
      </c>
      <c r="AC76" s="6">
        <f>AC69/3</f>
        <v>8.3333333333333329E-2</v>
      </c>
      <c r="AD76" s="9" t="e">
        <f>IF(#REF!="Sí",1)+IF(#REF!="No",0)</f>
        <v>#REF!</v>
      </c>
      <c r="AE76" s="19"/>
      <c r="AF76" s="19"/>
      <c r="AG76" s="19"/>
      <c r="AH76" s="9">
        <v>2</v>
      </c>
      <c r="AI76" s="33">
        <f>INDEX(AE75:AG75,AH76)</f>
        <v>6.25E-2</v>
      </c>
      <c r="AJ76" s="11">
        <f>AI76</f>
        <v>6.25E-2</v>
      </c>
      <c r="AK76" s="13">
        <f>SUM(I77,R77,AA77,AJ77)</f>
        <v>0.8125</v>
      </c>
    </row>
    <row r="77" spans="1:37" s="4" customFormat="1" ht="14.4" customHeight="1">
      <c r="A77" s="5"/>
      <c r="B77" s="28"/>
      <c r="C77" s="28"/>
      <c r="D77" s="28"/>
      <c r="E77" s="28"/>
      <c r="F77" s="28"/>
      <c r="G77" s="28"/>
      <c r="H77" s="28"/>
      <c r="I77" s="34">
        <f>SUM(I72+I74+I76)</f>
        <v>0.125</v>
      </c>
      <c r="J77" s="28"/>
      <c r="K77" s="28"/>
      <c r="L77"/>
      <c r="M77"/>
      <c r="N77"/>
      <c r="O77"/>
      <c r="P77"/>
      <c r="Q77"/>
      <c r="R77" s="34">
        <f>SUM(R72+R74+R76)</f>
        <v>0.25</v>
      </c>
      <c r="S77" s="28"/>
      <c r="T77" s="28"/>
      <c r="U77"/>
      <c r="V77"/>
      <c r="W77"/>
      <c r="X77"/>
      <c r="Y77"/>
      <c r="Z77"/>
      <c r="AA77" s="34">
        <f>SUM(AA72+AA74+AA76)</f>
        <v>0.25</v>
      </c>
      <c r="AB77" s="28"/>
      <c r="AC77" s="28"/>
      <c r="AD77"/>
      <c r="AE77"/>
      <c r="AF77"/>
      <c r="AG77"/>
      <c r="AH77"/>
      <c r="AI77"/>
      <c r="AJ77" s="34">
        <f>SUM(AJ72+AJ74+AJ76)</f>
        <v>0.1875</v>
      </c>
      <c r="AK77" s="5"/>
    </row>
    <row r="79" spans="1:37" ht="28.8" customHeight="1">
      <c r="A79" s="5"/>
      <c r="B79" s="5"/>
      <c r="C79" s="25" t="s">
        <v>128</v>
      </c>
      <c r="D79" s="130" t="s">
        <v>137</v>
      </c>
      <c r="E79" s="131"/>
      <c r="F79" s="132"/>
      <c r="G79" s="128" t="s">
        <v>132</v>
      </c>
      <c r="H79" s="126" t="s">
        <v>37</v>
      </c>
      <c r="I79" s="136" t="s">
        <v>130</v>
      </c>
      <c r="J79" s="42"/>
      <c r="K79" s="25" t="s">
        <v>128</v>
      </c>
      <c r="L79" s="132"/>
      <c r="M79" s="130" t="s">
        <v>138</v>
      </c>
      <c r="N79" s="131"/>
      <c r="O79" s="132"/>
      <c r="P79" s="128" t="s">
        <v>132</v>
      </c>
      <c r="Q79" s="126" t="s">
        <v>37</v>
      </c>
      <c r="R79" s="128" t="s">
        <v>129</v>
      </c>
      <c r="S79" s="42"/>
      <c r="T79" s="39" t="s">
        <v>128</v>
      </c>
      <c r="U79" s="25"/>
      <c r="V79" s="130" t="s">
        <v>139</v>
      </c>
      <c r="W79" s="131"/>
      <c r="X79" s="132"/>
      <c r="Y79" s="128" t="s">
        <v>132</v>
      </c>
      <c r="Z79" s="126" t="s">
        <v>37</v>
      </c>
      <c r="AA79" s="128" t="s">
        <v>131</v>
      </c>
      <c r="AB79" s="42"/>
      <c r="AC79" s="39" t="s">
        <v>128</v>
      </c>
      <c r="AD79" s="39"/>
      <c r="AE79" s="130" t="s">
        <v>140</v>
      </c>
      <c r="AF79" s="131"/>
      <c r="AG79" s="132"/>
      <c r="AH79" s="128" t="s">
        <v>132</v>
      </c>
      <c r="AI79" s="126" t="s">
        <v>37</v>
      </c>
      <c r="AJ79" s="128" t="s">
        <v>134</v>
      </c>
      <c r="AK79" s="128" t="s">
        <v>136</v>
      </c>
    </row>
    <row r="80" spans="1:37" ht="46.2" customHeight="1">
      <c r="A80" s="26" t="e">
        <f>'Evaluacion Sistemica'!#REF!</f>
        <v>#REF!</v>
      </c>
      <c r="B80" s="30" t="e">
        <f>'Evaluacion Sistemica'!#REF!</f>
        <v>#REF!</v>
      </c>
      <c r="C80" s="29">
        <f>100%/4</f>
        <v>0.25</v>
      </c>
      <c r="D80" s="133"/>
      <c r="E80" s="134"/>
      <c r="F80" s="135"/>
      <c r="G80" s="129"/>
      <c r="H80" s="127"/>
      <c r="I80" s="136"/>
      <c r="J80" s="42" t="e">
        <f>B80</f>
        <v>#REF!</v>
      </c>
      <c r="K80" s="29">
        <f>100%/4</f>
        <v>0.25</v>
      </c>
      <c r="L80" s="135"/>
      <c r="M80" s="133"/>
      <c r="N80" s="134"/>
      <c r="O80" s="135"/>
      <c r="P80" s="129"/>
      <c r="Q80" s="127"/>
      <c r="R80" s="129"/>
      <c r="S80" s="42" t="e">
        <f>B80</f>
        <v>#REF!</v>
      </c>
      <c r="T80" s="40">
        <f>100%/4</f>
        <v>0.25</v>
      </c>
      <c r="U80" s="29"/>
      <c r="V80" s="133"/>
      <c r="W80" s="134"/>
      <c r="X80" s="135"/>
      <c r="Y80" s="129"/>
      <c r="Z80" s="127"/>
      <c r="AA80" s="129"/>
      <c r="AB80" s="42" t="e">
        <f>J80</f>
        <v>#REF!</v>
      </c>
      <c r="AC80" s="40">
        <f>100%/4</f>
        <v>0.25</v>
      </c>
      <c r="AD80" s="40"/>
      <c r="AE80" s="133"/>
      <c r="AF80" s="134"/>
      <c r="AG80" s="135"/>
      <c r="AH80" s="129"/>
      <c r="AI80" s="127"/>
      <c r="AJ80" s="129"/>
      <c r="AK80" s="129"/>
    </row>
    <row r="81" spans="1:37">
      <c r="A81" s="5"/>
      <c r="B81" s="5"/>
      <c r="C81" s="5"/>
      <c r="D81" s="7" t="s">
        <v>33</v>
      </c>
      <c r="E81" s="7" t="s">
        <v>34</v>
      </c>
      <c r="F81" s="7" t="s">
        <v>35</v>
      </c>
      <c r="G81" s="5"/>
      <c r="H81" s="5"/>
      <c r="I81" s="5"/>
      <c r="J81" s="5"/>
      <c r="K81" s="5"/>
      <c r="L81" s="5"/>
      <c r="M81" s="7" t="s">
        <v>33</v>
      </c>
      <c r="N81" s="7" t="s">
        <v>34</v>
      </c>
      <c r="O81" s="7" t="s">
        <v>35</v>
      </c>
      <c r="P81" s="5"/>
      <c r="Q81" s="5"/>
      <c r="R81" s="5"/>
      <c r="S81" s="5"/>
      <c r="T81" s="5"/>
      <c r="U81" s="5"/>
      <c r="V81" s="7" t="s">
        <v>33</v>
      </c>
      <c r="W81" s="7" t="s">
        <v>34</v>
      </c>
      <c r="X81" s="7" t="s">
        <v>35</v>
      </c>
      <c r="Y81" s="5"/>
      <c r="Z81" s="5"/>
      <c r="AA81" s="5"/>
      <c r="AB81" s="5"/>
      <c r="AC81" s="5"/>
      <c r="AD81" s="5"/>
      <c r="AE81" s="7" t="s">
        <v>33</v>
      </c>
      <c r="AF81" s="7" t="s">
        <v>34</v>
      </c>
      <c r="AG81" s="7" t="s">
        <v>35</v>
      </c>
      <c r="AH81" s="5"/>
      <c r="AI81" s="5"/>
      <c r="AJ81" s="5"/>
      <c r="AK81" s="5"/>
    </row>
    <row r="82" spans="1:37" s="4" customFormat="1" ht="13.8" hidden="1" customHeight="1">
      <c r="A82" s="5"/>
      <c r="B82" s="5"/>
      <c r="C82" s="35"/>
      <c r="D82" s="8">
        <f>C83*50%</f>
        <v>4.1666666666666664E-2</v>
      </c>
      <c r="E82" s="8">
        <f>C83*75%</f>
        <v>6.25E-2</v>
      </c>
      <c r="F82" s="8">
        <f>C83*100%</f>
        <v>8.3333333333333329E-2</v>
      </c>
      <c r="G82" s="5"/>
      <c r="H82" s="5"/>
      <c r="I82" s="5"/>
      <c r="J82" s="5"/>
      <c r="K82" s="5"/>
      <c r="L82" s="5"/>
      <c r="M82" s="8">
        <f>K83*50%</f>
        <v>4.1666666666666664E-2</v>
      </c>
      <c r="N82" s="8">
        <f>K83*75%</f>
        <v>6.25E-2</v>
      </c>
      <c r="O82" s="8">
        <f>K83*100%</f>
        <v>8.3333333333333329E-2</v>
      </c>
      <c r="P82" s="5"/>
      <c r="Q82" s="5"/>
      <c r="R82" s="5"/>
      <c r="S82" s="5"/>
      <c r="T82" s="35"/>
      <c r="U82" s="5"/>
      <c r="V82" s="8">
        <f>T83*50%</f>
        <v>4.1666666666666664E-2</v>
      </c>
      <c r="W82" s="8">
        <f>T83*75%</f>
        <v>6.25E-2</v>
      </c>
      <c r="X82" s="8">
        <f>T83*100%</f>
        <v>8.3333333333333329E-2</v>
      </c>
      <c r="Y82" s="5"/>
      <c r="Z82" s="5"/>
      <c r="AA82" s="5"/>
      <c r="AB82" s="5"/>
      <c r="AC82" s="5"/>
      <c r="AD82" s="5"/>
      <c r="AE82" s="8">
        <f>AC83*50%</f>
        <v>4.1666666666666664E-2</v>
      </c>
      <c r="AF82" s="8">
        <f>AC83*75%</f>
        <v>6.25E-2</v>
      </c>
      <c r="AG82" s="8">
        <f>AC83*100%</f>
        <v>8.3333333333333329E-2</v>
      </c>
      <c r="AH82" s="5"/>
      <c r="AI82" s="5"/>
      <c r="AJ82" s="5"/>
      <c r="AK82" s="5"/>
    </row>
    <row r="83" spans="1:37" ht="15.6">
      <c r="A83" s="5"/>
      <c r="B83" s="18" t="s">
        <v>36</v>
      </c>
      <c r="C83" s="6">
        <f>C80/3</f>
        <v>8.3333333333333329E-2</v>
      </c>
      <c r="D83" s="19"/>
      <c r="E83" s="19"/>
      <c r="F83" s="19"/>
      <c r="G83" s="9">
        <v>1</v>
      </c>
      <c r="H83" s="10">
        <f>INDEX(D82:F82,G83)</f>
        <v>4.1666666666666664E-2</v>
      </c>
      <c r="I83" s="11">
        <f>H83</f>
        <v>4.1666666666666664E-2</v>
      </c>
      <c r="J83" s="18" t="s">
        <v>36</v>
      </c>
      <c r="K83" s="6">
        <f>K80/3</f>
        <v>8.3333333333333329E-2</v>
      </c>
      <c r="L83" s="9" t="e">
        <f>IF(#REF!="Sí",1)+IF(#REF!="No",0)</f>
        <v>#REF!</v>
      </c>
      <c r="M83" s="19"/>
      <c r="N83" s="19"/>
      <c r="O83" s="19"/>
      <c r="P83" s="9">
        <v>3</v>
      </c>
      <c r="Q83" s="10">
        <f>INDEX(M82:O82,P83)</f>
        <v>8.3333333333333329E-2</v>
      </c>
      <c r="R83" s="11">
        <f>Q83</f>
        <v>8.3333333333333329E-2</v>
      </c>
      <c r="S83" s="18"/>
      <c r="T83" s="6">
        <f>T80/3</f>
        <v>8.3333333333333329E-2</v>
      </c>
      <c r="U83" s="9" t="e">
        <f>IF(#REF!="Sí",1)+IF(#REF!="No",0)</f>
        <v>#REF!</v>
      </c>
      <c r="V83" s="19"/>
      <c r="W83" s="19"/>
      <c r="X83" s="19"/>
      <c r="Y83" s="9">
        <v>3</v>
      </c>
      <c r="Z83" s="10">
        <f>INDEX(V82:X82,Y83)</f>
        <v>8.3333333333333329E-2</v>
      </c>
      <c r="AA83" s="11">
        <f>Z83</f>
        <v>8.3333333333333329E-2</v>
      </c>
      <c r="AB83" s="18" t="s">
        <v>36</v>
      </c>
      <c r="AC83" s="6">
        <f>AC80/3</f>
        <v>8.3333333333333329E-2</v>
      </c>
      <c r="AD83" s="9" t="e">
        <f>IF(#REF!="Sí",1)+IF(#REF!="No",0)</f>
        <v>#REF!</v>
      </c>
      <c r="AE83" s="19"/>
      <c r="AF83" s="19"/>
      <c r="AG83" s="19"/>
      <c r="AH83" s="9">
        <v>2</v>
      </c>
      <c r="AI83" s="10">
        <f>INDEX(AE82:AG82,AH83)</f>
        <v>6.25E-2</v>
      </c>
      <c r="AJ83" s="11">
        <f>AI83</f>
        <v>6.25E-2</v>
      </c>
      <c r="AK83" s="12"/>
    </row>
    <row r="84" spans="1:37" ht="14.4" hidden="1" customHeight="1">
      <c r="A84" s="5"/>
      <c r="B84" s="17"/>
      <c r="C84" s="28"/>
      <c r="D84" s="8">
        <f>(C85/2)*1</f>
        <v>4.1666666666666664E-2</v>
      </c>
      <c r="E84" s="8">
        <f>(C85/2)*1.5</f>
        <v>6.25E-2</v>
      </c>
      <c r="F84" s="8">
        <f>(C85/2)*2</f>
        <v>8.3333333333333329E-2</v>
      </c>
      <c r="G84" s="15"/>
      <c r="H84" s="15"/>
      <c r="I84" s="16"/>
      <c r="J84" s="28"/>
      <c r="K84" s="28"/>
      <c r="L84" s="17"/>
      <c r="M84" s="8">
        <f>(K85/2)*1</f>
        <v>4.1666666666666664E-2</v>
      </c>
      <c r="N84" s="8">
        <f>(K85/2)*1.5</f>
        <v>6.25E-2</v>
      </c>
      <c r="O84" s="8">
        <f>(K85/2)*2</f>
        <v>8.3333333333333329E-2</v>
      </c>
      <c r="P84" s="15"/>
      <c r="Q84" s="15"/>
      <c r="R84" s="16"/>
      <c r="S84" s="28"/>
      <c r="T84" s="28"/>
      <c r="U84" s="17"/>
      <c r="V84" s="8">
        <f>(R85/2)*1</f>
        <v>4.1666666666666664E-2</v>
      </c>
      <c r="W84" s="8">
        <f>(R85/2)*1.5</f>
        <v>6.25E-2</v>
      </c>
      <c r="X84" s="8">
        <f>(R85/2)*2</f>
        <v>8.3333333333333329E-2</v>
      </c>
      <c r="Y84" s="15"/>
      <c r="Z84" s="15"/>
      <c r="AA84" s="16"/>
      <c r="AB84" s="28"/>
      <c r="AC84" s="28"/>
      <c r="AD84" s="17"/>
      <c r="AE84" s="8">
        <f>(AC85/2)*1</f>
        <v>4.1666666666666664E-2</v>
      </c>
      <c r="AF84" s="8">
        <f>(AC85/2)*1.5</f>
        <v>6.25E-2</v>
      </c>
      <c r="AG84" s="8">
        <f>(AC85/2)*2</f>
        <v>8.3333333333333329E-2</v>
      </c>
      <c r="AH84" s="15"/>
      <c r="AI84" s="15"/>
      <c r="AJ84" s="16"/>
      <c r="AK84" s="5"/>
    </row>
    <row r="85" spans="1:37" ht="15" thickBot="1">
      <c r="A85" s="5"/>
      <c r="B85" s="18" t="s">
        <v>36</v>
      </c>
      <c r="C85" s="6">
        <f>C80/3</f>
        <v>8.3333333333333329E-2</v>
      </c>
      <c r="D85" s="19"/>
      <c r="E85" s="19"/>
      <c r="F85" s="19"/>
      <c r="G85" s="9">
        <v>1</v>
      </c>
      <c r="H85" s="10">
        <f>INDEX(D84:F84,G85)</f>
        <v>4.1666666666666664E-2</v>
      </c>
      <c r="I85" s="11">
        <f>H85</f>
        <v>4.1666666666666664E-2</v>
      </c>
      <c r="J85" s="18" t="s">
        <v>36</v>
      </c>
      <c r="K85" s="6">
        <f>K80/3</f>
        <v>8.3333333333333329E-2</v>
      </c>
      <c r="L85" s="9" t="e">
        <f>IF(#REF!="Sí",1)+IF(#REF!="No",0)</f>
        <v>#REF!</v>
      </c>
      <c r="M85" s="19"/>
      <c r="N85" s="19"/>
      <c r="O85" s="19"/>
      <c r="P85" s="9">
        <v>3</v>
      </c>
      <c r="Q85" s="10">
        <f>INDEX(M84:O84,P85)</f>
        <v>8.3333333333333329E-2</v>
      </c>
      <c r="R85" s="11">
        <f>Q85</f>
        <v>8.3333333333333329E-2</v>
      </c>
      <c r="S85" s="18"/>
      <c r="T85" s="6">
        <f>T80/3</f>
        <v>8.3333333333333329E-2</v>
      </c>
      <c r="U85" s="9" t="e">
        <f>IF(#REF!="Sí",1)+IF(#REF!="No",0)</f>
        <v>#REF!</v>
      </c>
      <c r="V85" s="19"/>
      <c r="W85" s="19"/>
      <c r="X85" s="19"/>
      <c r="Y85" s="9">
        <v>3</v>
      </c>
      <c r="Z85" s="10">
        <f>INDEX(V84:X84,Y85)</f>
        <v>8.3333333333333329E-2</v>
      </c>
      <c r="AA85" s="11">
        <f>Z85</f>
        <v>8.3333333333333329E-2</v>
      </c>
      <c r="AB85" s="18" t="s">
        <v>36</v>
      </c>
      <c r="AC85" s="6">
        <f>AC80/3</f>
        <v>8.3333333333333329E-2</v>
      </c>
      <c r="AD85" s="9" t="e">
        <f>IF(#REF!="Sí",1)+IF(#REF!="No",0)</f>
        <v>#REF!</v>
      </c>
      <c r="AE85" s="19"/>
      <c r="AF85" s="19"/>
      <c r="AG85" s="19"/>
      <c r="AH85" s="9">
        <v>2</v>
      </c>
      <c r="AI85" s="10">
        <f>INDEX(AE84:AG84,AH85)</f>
        <v>6.25E-2</v>
      </c>
      <c r="AJ85" s="11">
        <f>AI85</f>
        <v>6.25E-2</v>
      </c>
      <c r="AK85" s="5"/>
    </row>
    <row r="86" spans="1:37" ht="14.4" hidden="1" customHeight="1" thickBot="1">
      <c r="A86" s="5"/>
      <c r="B86" s="17"/>
      <c r="C86" s="28"/>
      <c r="D86" s="8">
        <f>(C87/2)*1</f>
        <v>4.1666666666666664E-2</v>
      </c>
      <c r="E86" s="8">
        <f>(C87/2)*1.5</f>
        <v>6.25E-2</v>
      </c>
      <c r="F86" s="8">
        <f>(C87/2)*2</f>
        <v>8.3333333333333329E-2</v>
      </c>
      <c r="G86" s="15"/>
      <c r="H86" s="15"/>
      <c r="I86" s="16"/>
      <c r="J86" s="28"/>
      <c r="K86" s="28"/>
      <c r="L86" s="17"/>
      <c r="M86" s="8">
        <f>(K87/2)*1</f>
        <v>4.1666666666666664E-2</v>
      </c>
      <c r="N86" s="8">
        <f>(K87/2)*1.5</f>
        <v>6.25E-2</v>
      </c>
      <c r="O86" s="8">
        <f>(K87/2)*2</f>
        <v>8.3333333333333329E-2</v>
      </c>
      <c r="P86" s="15"/>
      <c r="Q86" s="15"/>
      <c r="R86" s="16"/>
      <c r="S86" s="28"/>
      <c r="T86" s="28"/>
      <c r="U86" s="17"/>
      <c r="V86" s="8">
        <f>(R87/2)*1</f>
        <v>4.1666666666666664E-2</v>
      </c>
      <c r="W86" s="8">
        <f>(R87/2)*1.5</f>
        <v>6.25E-2</v>
      </c>
      <c r="X86" s="8">
        <f>(R87/2)*2</f>
        <v>8.3333333333333329E-2</v>
      </c>
      <c r="Y86" s="15"/>
      <c r="Z86" s="15"/>
      <c r="AA86" s="16"/>
      <c r="AB86" s="28"/>
      <c r="AC86" s="28"/>
      <c r="AD86" s="17"/>
      <c r="AE86" s="8">
        <f>(AC87/2)*1</f>
        <v>4.1666666666666664E-2</v>
      </c>
      <c r="AF86" s="8">
        <f>(AC87/2)*1.5</f>
        <v>6.25E-2</v>
      </c>
      <c r="AG86" s="8">
        <f>(AC87/2)*2</f>
        <v>8.3333333333333329E-2</v>
      </c>
      <c r="AH86" s="15"/>
      <c r="AI86" s="15"/>
      <c r="AJ86" s="16"/>
      <c r="AK86" s="5"/>
    </row>
    <row r="87" spans="1:37" ht="15" thickBot="1">
      <c r="A87" s="5"/>
      <c r="B87" s="18" t="s">
        <v>36</v>
      </c>
      <c r="C87" s="6">
        <f>C80/3</f>
        <v>8.3333333333333329E-2</v>
      </c>
      <c r="D87" s="19"/>
      <c r="E87" s="19"/>
      <c r="F87" s="19"/>
      <c r="G87" s="9">
        <v>1</v>
      </c>
      <c r="H87" s="10">
        <f>INDEX(D86:F86,G87)</f>
        <v>4.1666666666666664E-2</v>
      </c>
      <c r="I87" s="11">
        <f>H87</f>
        <v>4.1666666666666664E-2</v>
      </c>
      <c r="J87" s="18" t="s">
        <v>36</v>
      </c>
      <c r="K87" s="6">
        <f>K80/3</f>
        <v>8.3333333333333329E-2</v>
      </c>
      <c r="L87" s="9" t="e">
        <f>IF(#REF!="Sí",1)+IF(#REF!="No",0)</f>
        <v>#REF!</v>
      </c>
      <c r="M87" s="19"/>
      <c r="N87" s="19"/>
      <c r="O87" s="19"/>
      <c r="P87" s="9">
        <v>3</v>
      </c>
      <c r="Q87" s="10">
        <f>INDEX(M86:O86,P87)</f>
        <v>8.3333333333333329E-2</v>
      </c>
      <c r="R87" s="11">
        <f>Q87</f>
        <v>8.3333333333333329E-2</v>
      </c>
      <c r="S87" s="18"/>
      <c r="T87" s="6">
        <f>T80/3</f>
        <v>8.3333333333333329E-2</v>
      </c>
      <c r="U87" s="9" t="e">
        <f>IF(#REF!="Sí",1)+IF(#REF!="No",0)</f>
        <v>#REF!</v>
      </c>
      <c r="V87" s="19"/>
      <c r="W87" s="19"/>
      <c r="X87" s="19"/>
      <c r="Y87" s="9">
        <v>3</v>
      </c>
      <c r="Z87" s="10">
        <f>INDEX(V86:X86,Y87)</f>
        <v>8.3333333333333329E-2</v>
      </c>
      <c r="AA87" s="11">
        <f>Z87</f>
        <v>8.3333333333333329E-2</v>
      </c>
      <c r="AB87" s="18" t="s">
        <v>36</v>
      </c>
      <c r="AC87" s="6">
        <f>AC80/3</f>
        <v>8.3333333333333329E-2</v>
      </c>
      <c r="AD87" s="9" t="e">
        <f>IF(#REF!="Sí",1)+IF(#REF!="No",0)</f>
        <v>#REF!</v>
      </c>
      <c r="AE87" s="19"/>
      <c r="AF87" s="19"/>
      <c r="AG87" s="19"/>
      <c r="AH87" s="9">
        <v>2</v>
      </c>
      <c r="AI87" s="33">
        <f>INDEX(AE86:AG86,AH87)</f>
        <v>6.25E-2</v>
      </c>
      <c r="AJ87" s="11">
        <f>AI87</f>
        <v>6.25E-2</v>
      </c>
      <c r="AK87" s="13">
        <f>SUM(I88,R88,AA88,AJ88)</f>
        <v>0.8125</v>
      </c>
    </row>
    <row r="88" spans="1:37" s="4" customFormat="1" ht="14.4" customHeight="1">
      <c r="A88" s="5"/>
      <c r="B88" s="28"/>
      <c r="C88" s="28"/>
      <c r="D88" s="28"/>
      <c r="E88" s="28"/>
      <c r="F88" s="28"/>
      <c r="G88" s="28"/>
      <c r="H88" s="28"/>
      <c r="I88" s="34">
        <f>SUM(I83+I85+I87)</f>
        <v>0.125</v>
      </c>
      <c r="J88" s="28"/>
      <c r="K88" s="28"/>
      <c r="L88"/>
      <c r="M88"/>
      <c r="N88"/>
      <c r="O88"/>
      <c r="P88"/>
      <c r="Q88"/>
      <c r="R88" s="34">
        <f>SUM(R83+R85+R87)</f>
        <v>0.25</v>
      </c>
      <c r="S88" s="28"/>
      <c r="T88" s="28"/>
      <c r="U88"/>
      <c r="V88"/>
      <c r="W88"/>
      <c r="X88"/>
      <c r="Y88"/>
      <c r="Z88"/>
      <c r="AA88" s="34">
        <f>SUM(AA83+AA85+AA87)</f>
        <v>0.25</v>
      </c>
      <c r="AB88" s="28"/>
      <c r="AC88" s="28"/>
      <c r="AD88"/>
      <c r="AE88"/>
      <c r="AF88"/>
      <c r="AG88"/>
      <c r="AH88"/>
      <c r="AI88"/>
      <c r="AJ88" s="34">
        <f>SUM(AJ83+AJ85+AJ87)</f>
        <v>0.1875</v>
      </c>
      <c r="AK88" s="5"/>
    </row>
    <row r="90" spans="1:37" ht="28.8" customHeight="1">
      <c r="A90" s="5"/>
      <c r="B90" s="5"/>
      <c r="C90" s="25" t="s">
        <v>128</v>
      </c>
      <c r="D90" s="130" t="s">
        <v>137</v>
      </c>
      <c r="E90" s="131"/>
      <c r="F90" s="132"/>
      <c r="G90" s="128" t="s">
        <v>132</v>
      </c>
      <c r="H90" s="126" t="s">
        <v>37</v>
      </c>
      <c r="I90" s="136" t="s">
        <v>130</v>
      </c>
      <c r="J90" s="42"/>
      <c r="K90" s="25" t="s">
        <v>128</v>
      </c>
      <c r="L90" s="132"/>
      <c r="M90" s="130" t="s">
        <v>138</v>
      </c>
      <c r="N90" s="131"/>
      <c r="O90" s="132"/>
      <c r="P90" s="128" t="s">
        <v>132</v>
      </c>
      <c r="Q90" s="126" t="s">
        <v>37</v>
      </c>
      <c r="R90" s="128" t="s">
        <v>129</v>
      </c>
      <c r="S90" s="42"/>
      <c r="T90" s="39" t="s">
        <v>128</v>
      </c>
      <c r="U90" s="25"/>
      <c r="V90" s="130" t="s">
        <v>139</v>
      </c>
      <c r="W90" s="131"/>
      <c r="X90" s="132"/>
      <c r="Y90" s="128" t="s">
        <v>132</v>
      </c>
      <c r="Z90" s="126" t="s">
        <v>37</v>
      </c>
      <c r="AA90" s="128" t="s">
        <v>131</v>
      </c>
      <c r="AB90" s="42"/>
      <c r="AC90" s="39" t="s">
        <v>128</v>
      </c>
      <c r="AD90" s="39"/>
      <c r="AE90" s="130" t="s">
        <v>140</v>
      </c>
      <c r="AF90" s="131"/>
      <c r="AG90" s="132"/>
      <c r="AH90" s="128" t="s">
        <v>132</v>
      </c>
      <c r="AI90" s="126" t="s">
        <v>37</v>
      </c>
      <c r="AJ90" s="128" t="s">
        <v>134</v>
      </c>
      <c r="AK90" s="128" t="s">
        <v>136</v>
      </c>
    </row>
    <row r="91" spans="1:37" ht="27" customHeight="1">
      <c r="A91" s="26" t="e">
        <f>'Evaluacion Sistemica'!#REF!</f>
        <v>#REF!</v>
      </c>
      <c r="B91" s="30" t="e">
        <f>'Evaluacion Sistemica'!#REF!</f>
        <v>#REF!</v>
      </c>
      <c r="C91" s="29">
        <f>100%/4</f>
        <v>0.25</v>
      </c>
      <c r="D91" s="133"/>
      <c r="E91" s="134"/>
      <c r="F91" s="135"/>
      <c r="G91" s="129"/>
      <c r="H91" s="127"/>
      <c r="I91" s="136"/>
      <c r="J91" s="42" t="e">
        <f>B91</f>
        <v>#REF!</v>
      </c>
      <c r="K91" s="29">
        <f>100%/4</f>
        <v>0.25</v>
      </c>
      <c r="L91" s="135"/>
      <c r="M91" s="133"/>
      <c r="N91" s="134"/>
      <c r="O91" s="135"/>
      <c r="P91" s="129"/>
      <c r="Q91" s="127"/>
      <c r="R91" s="129"/>
      <c r="S91" s="42" t="e">
        <f>B91</f>
        <v>#REF!</v>
      </c>
      <c r="T91" s="40">
        <f>100%/4</f>
        <v>0.25</v>
      </c>
      <c r="U91" s="29"/>
      <c r="V91" s="133"/>
      <c r="W91" s="134"/>
      <c r="X91" s="135"/>
      <c r="Y91" s="129"/>
      <c r="Z91" s="127"/>
      <c r="AA91" s="129"/>
      <c r="AB91" s="42" t="e">
        <f>J91</f>
        <v>#REF!</v>
      </c>
      <c r="AC91" s="40">
        <f>100%/4</f>
        <v>0.25</v>
      </c>
      <c r="AD91" s="40"/>
      <c r="AE91" s="133"/>
      <c r="AF91" s="134"/>
      <c r="AG91" s="135"/>
      <c r="AH91" s="129"/>
      <c r="AI91" s="127"/>
      <c r="AJ91" s="129"/>
      <c r="AK91" s="129"/>
    </row>
    <row r="92" spans="1:37">
      <c r="A92" s="5"/>
      <c r="B92" s="5"/>
      <c r="C92" s="5"/>
      <c r="D92" s="7" t="s">
        <v>33</v>
      </c>
      <c r="E92" s="7" t="s">
        <v>34</v>
      </c>
      <c r="F92" s="7" t="s">
        <v>35</v>
      </c>
      <c r="G92" s="5"/>
      <c r="H92" s="5"/>
      <c r="I92" s="5"/>
      <c r="J92" s="5"/>
      <c r="K92" s="5"/>
      <c r="L92" s="5"/>
      <c r="M92" s="7" t="s">
        <v>33</v>
      </c>
      <c r="N92" s="7" t="s">
        <v>34</v>
      </c>
      <c r="O92" s="7" t="s">
        <v>35</v>
      </c>
      <c r="P92" s="5"/>
      <c r="Q92" s="5"/>
      <c r="R92" s="5"/>
      <c r="S92" s="5"/>
      <c r="T92" s="5"/>
      <c r="U92" s="5"/>
      <c r="V92" s="7" t="s">
        <v>33</v>
      </c>
      <c r="W92" s="7" t="s">
        <v>34</v>
      </c>
      <c r="X92" s="7" t="s">
        <v>35</v>
      </c>
      <c r="Y92" s="5"/>
      <c r="Z92" s="5"/>
      <c r="AA92" s="5"/>
      <c r="AB92" s="5"/>
      <c r="AC92" s="5"/>
      <c r="AD92" s="5"/>
      <c r="AE92" s="7" t="s">
        <v>33</v>
      </c>
      <c r="AF92" s="7" t="s">
        <v>34</v>
      </c>
      <c r="AG92" s="7" t="s">
        <v>35</v>
      </c>
      <c r="AH92" s="5"/>
      <c r="AI92" s="5"/>
      <c r="AJ92" s="5"/>
      <c r="AK92" s="5"/>
    </row>
    <row r="93" spans="1:37" s="4" customFormat="1" ht="13.8" hidden="1" customHeight="1">
      <c r="A93" s="5"/>
      <c r="B93" s="5"/>
      <c r="C93" s="35"/>
      <c r="D93" s="8">
        <f>C94*50%</f>
        <v>4.1666666666666664E-2</v>
      </c>
      <c r="E93" s="8">
        <f>C94*75%</f>
        <v>6.25E-2</v>
      </c>
      <c r="F93" s="8">
        <f>C94*100%</f>
        <v>8.3333333333333329E-2</v>
      </c>
      <c r="G93" s="5"/>
      <c r="H93" s="5"/>
      <c r="I93" s="5"/>
      <c r="J93" s="5"/>
      <c r="K93" s="5"/>
      <c r="L93" s="5"/>
      <c r="M93" s="8">
        <f>K94*50%</f>
        <v>4.1666666666666664E-2</v>
      </c>
      <c r="N93" s="8">
        <f>K94*75%</f>
        <v>6.25E-2</v>
      </c>
      <c r="O93" s="8">
        <f>K94*100%</f>
        <v>8.3333333333333329E-2</v>
      </c>
      <c r="P93" s="5"/>
      <c r="Q93" s="5"/>
      <c r="R93" s="5"/>
      <c r="S93" s="5"/>
      <c r="T93" s="35"/>
      <c r="U93" s="5"/>
      <c r="V93" s="8">
        <f>T94*50%</f>
        <v>4.1666666666666664E-2</v>
      </c>
      <c r="W93" s="8">
        <f>T94*75%</f>
        <v>6.25E-2</v>
      </c>
      <c r="X93" s="8">
        <f>T94*100%</f>
        <v>8.3333333333333329E-2</v>
      </c>
      <c r="Y93" s="5"/>
      <c r="Z93" s="5"/>
      <c r="AA93" s="5"/>
      <c r="AB93" s="5"/>
      <c r="AC93" s="5"/>
      <c r="AD93" s="5"/>
      <c r="AE93" s="8">
        <f>AC94*50%</f>
        <v>4.1666666666666664E-2</v>
      </c>
      <c r="AF93" s="8">
        <f>AC94*75%</f>
        <v>6.25E-2</v>
      </c>
      <c r="AG93" s="8">
        <f>AC94*100%</f>
        <v>8.3333333333333329E-2</v>
      </c>
      <c r="AH93" s="5"/>
      <c r="AI93" s="5"/>
      <c r="AJ93" s="5"/>
      <c r="AK93" s="5"/>
    </row>
    <row r="94" spans="1:37" ht="15.6">
      <c r="A94" s="5"/>
      <c r="B94" s="18" t="s">
        <v>36</v>
      </c>
      <c r="C94" s="6">
        <f>C91/3</f>
        <v>8.3333333333333329E-2</v>
      </c>
      <c r="D94" s="19"/>
      <c r="E94" s="19"/>
      <c r="F94" s="19"/>
      <c r="G94" s="9">
        <v>1</v>
      </c>
      <c r="H94" s="10">
        <f>INDEX(D93:F93,G94)</f>
        <v>4.1666666666666664E-2</v>
      </c>
      <c r="I94" s="11">
        <f>H94</f>
        <v>4.1666666666666664E-2</v>
      </c>
      <c r="J94" s="18" t="s">
        <v>36</v>
      </c>
      <c r="K94" s="6">
        <f>K91/3</f>
        <v>8.3333333333333329E-2</v>
      </c>
      <c r="L94" s="9" t="e">
        <f>IF(#REF!="Sí",1)+IF(#REF!="No",0)</f>
        <v>#REF!</v>
      </c>
      <c r="M94" s="19"/>
      <c r="N94" s="19"/>
      <c r="O94" s="19"/>
      <c r="P94" s="9">
        <v>3</v>
      </c>
      <c r="Q94" s="10">
        <f>INDEX(M93:O93,P94)</f>
        <v>8.3333333333333329E-2</v>
      </c>
      <c r="R94" s="11">
        <f>Q94</f>
        <v>8.3333333333333329E-2</v>
      </c>
      <c r="S94" s="18"/>
      <c r="T94" s="6">
        <f>T91/3</f>
        <v>8.3333333333333329E-2</v>
      </c>
      <c r="U94" s="9" t="e">
        <f>IF(#REF!="Sí",1)+IF(#REF!="No",0)</f>
        <v>#REF!</v>
      </c>
      <c r="V94" s="19"/>
      <c r="W94" s="19"/>
      <c r="X94" s="19"/>
      <c r="Y94" s="9">
        <v>3</v>
      </c>
      <c r="Z94" s="10">
        <f>INDEX(V93:X93,Y94)</f>
        <v>8.3333333333333329E-2</v>
      </c>
      <c r="AA94" s="11">
        <f>Z94</f>
        <v>8.3333333333333329E-2</v>
      </c>
      <c r="AB94" s="18" t="s">
        <v>36</v>
      </c>
      <c r="AC94" s="6">
        <f>AC91/3</f>
        <v>8.3333333333333329E-2</v>
      </c>
      <c r="AD94" s="9" t="e">
        <f>IF(#REF!="Sí",1)+IF(#REF!="No",0)</f>
        <v>#REF!</v>
      </c>
      <c r="AE94" s="19"/>
      <c r="AF94" s="19"/>
      <c r="AG94" s="19"/>
      <c r="AH94" s="9">
        <v>2</v>
      </c>
      <c r="AI94" s="10">
        <f>INDEX(AE93:AG93,AH94)</f>
        <v>6.25E-2</v>
      </c>
      <c r="AJ94" s="11">
        <f>AI94</f>
        <v>6.25E-2</v>
      </c>
      <c r="AK94" s="12"/>
    </row>
    <row r="95" spans="1:37" ht="14.4" hidden="1" customHeight="1">
      <c r="A95" s="5"/>
      <c r="B95" s="17"/>
      <c r="C95" s="28"/>
      <c r="D95" s="8">
        <f>(C96/2)*1</f>
        <v>4.1666666666666664E-2</v>
      </c>
      <c r="E95" s="8">
        <f>(C96/2)*1.5</f>
        <v>6.25E-2</v>
      </c>
      <c r="F95" s="8">
        <f>(C96/2)*2</f>
        <v>8.3333333333333329E-2</v>
      </c>
      <c r="G95" s="15"/>
      <c r="H95" s="15"/>
      <c r="I95" s="16"/>
      <c r="J95" s="28"/>
      <c r="K95" s="28"/>
      <c r="L95" s="17"/>
      <c r="M95" s="8">
        <f>(K96/2)*1</f>
        <v>4.1666666666666664E-2</v>
      </c>
      <c r="N95" s="8">
        <f>(K96/2)*1.5</f>
        <v>6.25E-2</v>
      </c>
      <c r="O95" s="8">
        <f>(K96/2)*2</f>
        <v>8.3333333333333329E-2</v>
      </c>
      <c r="P95" s="15"/>
      <c r="Q95" s="15"/>
      <c r="R95" s="16"/>
      <c r="S95" s="28"/>
      <c r="T95" s="28"/>
      <c r="U95" s="17"/>
      <c r="V95" s="8">
        <f>(R96/2)*1</f>
        <v>4.1666666666666664E-2</v>
      </c>
      <c r="W95" s="8">
        <f>(R96/2)*1.5</f>
        <v>6.25E-2</v>
      </c>
      <c r="X95" s="8">
        <f>(R96/2)*2</f>
        <v>8.3333333333333329E-2</v>
      </c>
      <c r="Y95" s="15"/>
      <c r="Z95" s="15"/>
      <c r="AA95" s="16"/>
      <c r="AB95" s="28"/>
      <c r="AC95" s="28"/>
      <c r="AD95" s="17"/>
      <c r="AE95" s="8">
        <f>(AC96/2)*1</f>
        <v>4.1666666666666664E-2</v>
      </c>
      <c r="AF95" s="8">
        <f>(AC96/2)*1.5</f>
        <v>6.25E-2</v>
      </c>
      <c r="AG95" s="8">
        <f>(AC96/2)*2</f>
        <v>8.3333333333333329E-2</v>
      </c>
      <c r="AH95" s="15"/>
      <c r="AI95" s="15"/>
      <c r="AJ95" s="16"/>
      <c r="AK95" s="5"/>
    </row>
    <row r="96" spans="1:37" ht="15" thickBot="1">
      <c r="A96" s="5"/>
      <c r="B96" s="18" t="s">
        <v>36</v>
      </c>
      <c r="C96" s="6">
        <f>C91/3</f>
        <v>8.3333333333333329E-2</v>
      </c>
      <c r="D96" s="19"/>
      <c r="E96" s="19"/>
      <c r="F96" s="19"/>
      <c r="G96" s="9">
        <v>1</v>
      </c>
      <c r="H96" s="10">
        <f>INDEX(D95:F95,G96)</f>
        <v>4.1666666666666664E-2</v>
      </c>
      <c r="I96" s="11">
        <f>H96</f>
        <v>4.1666666666666664E-2</v>
      </c>
      <c r="J96" s="18" t="s">
        <v>36</v>
      </c>
      <c r="K96" s="6">
        <f>K91/3</f>
        <v>8.3333333333333329E-2</v>
      </c>
      <c r="L96" s="9" t="e">
        <f>IF(#REF!="Sí",1)+IF(#REF!="No",0)</f>
        <v>#REF!</v>
      </c>
      <c r="M96" s="19"/>
      <c r="N96" s="19"/>
      <c r="O96" s="19"/>
      <c r="P96" s="9">
        <v>3</v>
      </c>
      <c r="Q96" s="10">
        <f>INDEX(M95:O95,P96)</f>
        <v>8.3333333333333329E-2</v>
      </c>
      <c r="R96" s="11">
        <f>Q96</f>
        <v>8.3333333333333329E-2</v>
      </c>
      <c r="S96" s="18"/>
      <c r="T96" s="6">
        <f>T91/3</f>
        <v>8.3333333333333329E-2</v>
      </c>
      <c r="U96" s="9" t="e">
        <f>IF(#REF!="Sí",1)+IF(#REF!="No",0)</f>
        <v>#REF!</v>
      </c>
      <c r="V96" s="19"/>
      <c r="W96" s="19"/>
      <c r="X96" s="19"/>
      <c r="Y96" s="9">
        <v>3</v>
      </c>
      <c r="Z96" s="10">
        <f>INDEX(V95:X95,Y96)</f>
        <v>8.3333333333333329E-2</v>
      </c>
      <c r="AA96" s="11">
        <f>Z96</f>
        <v>8.3333333333333329E-2</v>
      </c>
      <c r="AB96" s="18" t="s">
        <v>36</v>
      </c>
      <c r="AC96" s="6">
        <f>AC91/3</f>
        <v>8.3333333333333329E-2</v>
      </c>
      <c r="AD96" s="9" t="e">
        <f>IF(#REF!="Sí",1)+IF(#REF!="No",0)</f>
        <v>#REF!</v>
      </c>
      <c r="AE96" s="19"/>
      <c r="AF96" s="19"/>
      <c r="AG96" s="19"/>
      <c r="AH96" s="9">
        <v>2</v>
      </c>
      <c r="AI96" s="10">
        <f>INDEX(AE95:AG95,AH96)</f>
        <v>6.25E-2</v>
      </c>
      <c r="AJ96" s="11">
        <f>AI96</f>
        <v>6.25E-2</v>
      </c>
      <c r="AK96" s="5"/>
    </row>
    <row r="97" spans="1:37" ht="14.4" hidden="1" customHeight="1" thickBot="1">
      <c r="A97" s="5"/>
      <c r="B97" s="17"/>
      <c r="C97" s="28"/>
      <c r="D97" s="8">
        <f>(C98/2)*1</f>
        <v>4.1666666666666664E-2</v>
      </c>
      <c r="E97" s="8">
        <f>(C98/2)*1.5</f>
        <v>6.25E-2</v>
      </c>
      <c r="F97" s="8">
        <f>(C98/2)*2</f>
        <v>8.3333333333333329E-2</v>
      </c>
      <c r="G97" s="15"/>
      <c r="H97" s="15"/>
      <c r="I97" s="16"/>
      <c r="J97" s="28"/>
      <c r="K97" s="28"/>
      <c r="L97" s="17"/>
      <c r="M97" s="8">
        <f>(K98/2)*1</f>
        <v>4.1666666666666664E-2</v>
      </c>
      <c r="N97" s="8">
        <f>(K98/2)*1.5</f>
        <v>6.25E-2</v>
      </c>
      <c r="O97" s="8">
        <f>(K98/2)*2</f>
        <v>8.3333333333333329E-2</v>
      </c>
      <c r="P97" s="15"/>
      <c r="Q97" s="15"/>
      <c r="R97" s="16"/>
      <c r="S97" s="28"/>
      <c r="T97" s="28"/>
      <c r="U97" s="17"/>
      <c r="V97" s="8">
        <f>(R98/2)*1</f>
        <v>4.1666666666666664E-2</v>
      </c>
      <c r="W97" s="8">
        <f>(R98/2)*1.5</f>
        <v>6.25E-2</v>
      </c>
      <c r="X97" s="8">
        <f>(R98/2)*2</f>
        <v>8.3333333333333329E-2</v>
      </c>
      <c r="Y97" s="15"/>
      <c r="Z97" s="15"/>
      <c r="AA97" s="16"/>
      <c r="AB97" s="28"/>
      <c r="AC97" s="28"/>
      <c r="AD97" s="17"/>
      <c r="AE97" s="8">
        <f>(AC98/2)*1</f>
        <v>4.1666666666666664E-2</v>
      </c>
      <c r="AF97" s="8">
        <f>(AC98/2)*1.5</f>
        <v>6.25E-2</v>
      </c>
      <c r="AG97" s="8">
        <f>(AC98/2)*2</f>
        <v>8.3333333333333329E-2</v>
      </c>
      <c r="AH97" s="15"/>
      <c r="AI97" s="15"/>
      <c r="AJ97" s="16"/>
      <c r="AK97" s="5"/>
    </row>
    <row r="98" spans="1:37" ht="15" thickBot="1">
      <c r="A98" s="5"/>
      <c r="B98" s="18" t="s">
        <v>36</v>
      </c>
      <c r="C98" s="6">
        <f>C91/3</f>
        <v>8.3333333333333329E-2</v>
      </c>
      <c r="D98" s="19"/>
      <c r="E98" s="19"/>
      <c r="F98" s="19"/>
      <c r="G98" s="9">
        <v>1</v>
      </c>
      <c r="H98" s="10">
        <f>INDEX(D97:F97,G98)</f>
        <v>4.1666666666666664E-2</v>
      </c>
      <c r="I98" s="11">
        <f>H98</f>
        <v>4.1666666666666664E-2</v>
      </c>
      <c r="J98" s="18" t="s">
        <v>36</v>
      </c>
      <c r="K98" s="6">
        <f>K91/3</f>
        <v>8.3333333333333329E-2</v>
      </c>
      <c r="L98" s="9" t="e">
        <f>IF(#REF!="Sí",1)+IF(#REF!="No",0)</f>
        <v>#REF!</v>
      </c>
      <c r="M98" s="19"/>
      <c r="N98" s="19"/>
      <c r="O98" s="19"/>
      <c r="P98" s="9">
        <v>3</v>
      </c>
      <c r="Q98" s="10">
        <f>INDEX(M97:O97,P98)</f>
        <v>8.3333333333333329E-2</v>
      </c>
      <c r="R98" s="11">
        <f>Q98</f>
        <v>8.3333333333333329E-2</v>
      </c>
      <c r="S98" s="18"/>
      <c r="T98" s="6">
        <f>T91/3</f>
        <v>8.3333333333333329E-2</v>
      </c>
      <c r="U98" s="9" t="e">
        <f>IF(#REF!="Sí",1)+IF(#REF!="No",0)</f>
        <v>#REF!</v>
      </c>
      <c r="V98" s="19"/>
      <c r="W98" s="19"/>
      <c r="X98" s="19"/>
      <c r="Y98" s="9">
        <v>3</v>
      </c>
      <c r="Z98" s="10">
        <f>INDEX(V97:X97,Y98)</f>
        <v>8.3333333333333329E-2</v>
      </c>
      <c r="AA98" s="11">
        <f>Z98</f>
        <v>8.3333333333333329E-2</v>
      </c>
      <c r="AB98" s="18" t="s">
        <v>36</v>
      </c>
      <c r="AC98" s="6">
        <f>AC91/3</f>
        <v>8.3333333333333329E-2</v>
      </c>
      <c r="AD98" s="9" t="e">
        <f>IF(#REF!="Sí",1)+IF(#REF!="No",0)</f>
        <v>#REF!</v>
      </c>
      <c r="AE98" s="19"/>
      <c r="AF98" s="19"/>
      <c r="AG98" s="19"/>
      <c r="AH98" s="9">
        <v>2</v>
      </c>
      <c r="AI98" s="33">
        <f>INDEX(AE97:AG97,AH98)</f>
        <v>6.25E-2</v>
      </c>
      <c r="AJ98" s="11">
        <f>AI98</f>
        <v>6.25E-2</v>
      </c>
      <c r="AK98" s="13">
        <f>SUM(I99,R99,AA99,AJ99)</f>
        <v>0.8125</v>
      </c>
    </row>
    <row r="99" spans="1:37" s="4" customFormat="1" ht="14.4" customHeight="1">
      <c r="A99" s="5"/>
      <c r="B99" s="28"/>
      <c r="C99" s="28"/>
      <c r="D99" s="28"/>
      <c r="E99" s="28"/>
      <c r="F99" s="28"/>
      <c r="G99" s="28"/>
      <c r="H99" s="28"/>
      <c r="I99" s="34">
        <f>SUM(I94+I96+I98)</f>
        <v>0.125</v>
      </c>
      <c r="J99" s="28"/>
      <c r="K99" s="28"/>
      <c r="L99"/>
      <c r="M99"/>
      <c r="N99"/>
      <c r="O99"/>
      <c r="P99"/>
      <c r="Q99"/>
      <c r="R99" s="34">
        <f>SUM(R94+R96+R98)</f>
        <v>0.25</v>
      </c>
      <c r="S99" s="28"/>
      <c r="T99" s="28"/>
      <c r="U99"/>
      <c r="V99"/>
      <c r="W99"/>
      <c r="X99"/>
      <c r="Y99"/>
      <c r="Z99"/>
      <c r="AA99" s="34">
        <f>SUM(AA94+AA96+AA98)</f>
        <v>0.25</v>
      </c>
      <c r="AB99" s="28"/>
      <c r="AC99" s="28"/>
      <c r="AD99"/>
      <c r="AE99"/>
      <c r="AF99"/>
      <c r="AG99"/>
      <c r="AH99"/>
      <c r="AI99"/>
      <c r="AJ99" s="34">
        <f>SUM(AJ94+AJ96+AJ98)</f>
        <v>0.1875</v>
      </c>
      <c r="AK99" s="5"/>
    </row>
    <row r="101" spans="1:37" ht="28.8" customHeight="1">
      <c r="A101" s="5"/>
      <c r="B101" s="5"/>
      <c r="C101" s="25" t="s">
        <v>128</v>
      </c>
      <c r="D101" s="130" t="s">
        <v>137</v>
      </c>
      <c r="E101" s="131"/>
      <c r="F101" s="132"/>
      <c r="G101" s="128" t="s">
        <v>132</v>
      </c>
      <c r="H101" s="126" t="s">
        <v>37</v>
      </c>
      <c r="I101" s="136" t="s">
        <v>130</v>
      </c>
      <c r="J101" s="42"/>
      <c r="K101" s="25" t="s">
        <v>128</v>
      </c>
      <c r="L101" s="132"/>
      <c r="M101" s="130" t="s">
        <v>138</v>
      </c>
      <c r="N101" s="131"/>
      <c r="O101" s="132"/>
      <c r="P101" s="128" t="s">
        <v>132</v>
      </c>
      <c r="Q101" s="126" t="s">
        <v>37</v>
      </c>
      <c r="R101" s="128" t="s">
        <v>129</v>
      </c>
      <c r="S101" s="42"/>
      <c r="T101" s="39" t="s">
        <v>128</v>
      </c>
      <c r="U101" s="25"/>
      <c r="V101" s="130" t="s">
        <v>139</v>
      </c>
      <c r="W101" s="131"/>
      <c r="X101" s="132"/>
      <c r="Y101" s="128" t="s">
        <v>132</v>
      </c>
      <c r="Z101" s="126" t="s">
        <v>37</v>
      </c>
      <c r="AA101" s="128" t="s">
        <v>131</v>
      </c>
      <c r="AB101" s="42"/>
      <c r="AC101" s="39" t="s">
        <v>128</v>
      </c>
      <c r="AD101" s="39"/>
      <c r="AE101" s="130" t="s">
        <v>140</v>
      </c>
      <c r="AF101" s="131"/>
      <c r="AG101" s="132"/>
      <c r="AH101" s="128" t="s">
        <v>132</v>
      </c>
      <c r="AI101" s="126" t="s">
        <v>37</v>
      </c>
      <c r="AJ101" s="128" t="s">
        <v>134</v>
      </c>
      <c r="AK101" s="128" t="s">
        <v>136</v>
      </c>
    </row>
    <row r="102" spans="1:37" ht="30.6" customHeight="1">
      <c r="A102" s="26" t="e">
        <f>'Evaluacion Sistemica'!#REF!</f>
        <v>#REF!</v>
      </c>
      <c r="B102" s="30" t="e">
        <f>'Evaluacion Sistemica'!#REF!</f>
        <v>#REF!</v>
      </c>
      <c r="C102" s="29">
        <f>100%/4</f>
        <v>0.25</v>
      </c>
      <c r="D102" s="133"/>
      <c r="E102" s="134"/>
      <c r="F102" s="135"/>
      <c r="G102" s="129"/>
      <c r="H102" s="127"/>
      <c r="I102" s="136"/>
      <c r="J102" s="42" t="e">
        <f>B102</f>
        <v>#REF!</v>
      </c>
      <c r="K102" s="29">
        <f>100%/4</f>
        <v>0.25</v>
      </c>
      <c r="L102" s="135"/>
      <c r="M102" s="133"/>
      <c r="N102" s="134"/>
      <c r="O102" s="135"/>
      <c r="P102" s="129"/>
      <c r="Q102" s="127"/>
      <c r="R102" s="129"/>
      <c r="S102" s="42" t="e">
        <f>B102</f>
        <v>#REF!</v>
      </c>
      <c r="T102" s="40">
        <f>100%/4</f>
        <v>0.25</v>
      </c>
      <c r="U102" s="29"/>
      <c r="V102" s="133"/>
      <c r="W102" s="134"/>
      <c r="X102" s="135"/>
      <c r="Y102" s="129"/>
      <c r="Z102" s="127"/>
      <c r="AA102" s="129"/>
      <c r="AB102" s="42" t="e">
        <f>J102</f>
        <v>#REF!</v>
      </c>
      <c r="AC102" s="40">
        <f>100%/4</f>
        <v>0.25</v>
      </c>
      <c r="AD102" s="40"/>
      <c r="AE102" s="133"/>
      <c r="AF102" s="134"/>
      <c r="AG102" s="135"/>
      <c r="AH102" s="129"/>
      <c r="AI102" s="127"/>
      <c r="AJ102" s="129"/>
      <c r="AK102" s="129"/>
    </row>
    <row r="103" spans="1:37">
      <c r="A103" s="5"/>
      <c r="B103" s="5"/>
      <c r="C103" s="5"/>
      <c r="D103" s="7" t="s">
        <v>33</v>
      </c>
      <c r="E103" s="7" t="s">
        <v>34</v>
      </c>
      <c r="F103" s="7" t="s">
        <v>35</v>
      </c>
      <c r="G103" s="5"/>
      <c r="H103" s="5"/>
      <c r="I103" s="5"/>
      <c r="J103" s="5"/>
      <c r="K103" s="5"/>
      <c r="L103" s="5"/>
      <c r="M103" s="7" t="s">
        <v>33</v>
      </c>
      <c r="N103" s="7" t="s">
        <v>34</v>
      </c>
      <c r="O103" s="7" t="s">
        <v>35</v>
      </c>
      <c r="P103" s="5"/>
      <c r="Q103" s="5"/>
      <c r="R103" s="5"/>
      <c r="S103" s="5"/>
      <c r="T103" s="5"/>
      <c r="U103" s="5"/>
      <c r="V103" s="7" t="s">
        <v>33</v>
      </c>
      <c r="W103" s="7" t="s">
        <v>34</v>
      </c>
      <c r="X103" s="7" t="s">
        <v>35</v>
      </c>
      <c r="Y103" s="5"/>
      <c r="Z103" s="5"/>
      <c r="AA103" s="5"/>
      <c r="AB103" s="5"/>
      <c r="AC103" s="5"/>
      <c r="AD103" s="5"/>
      <c r="AE103" s="7" t="s">
        <v>33</v>
      </c>
      <c r="AF103" s="7" t="s">
        <v>34</v>
      </c>
      <c r="AG103" s="7" t="s">
        <v>35</v>
      </c>
      <c r="AH103" s="5"/>
      <c r="AI103" s="5"/>
      <c r="AJ103" s="5"/>
      <c r="AK103" s="5"/>
    </row>
    <row r="104" spans="1:37" s="4" customFormat="1" ht="13.8" hidden="1" customHeight="1">
      <c r="A104" s="5"/>
      <c r="B104" s="5"/>
      <c r="C104" s="35"/>
      <c r="D104" s="8">
        <f>C105*50%</f>
        <v>4.1666666666666664E-2</v>
      </c>
      <c r="E104" s="8">
        <f>C105*75%</f>
        <v>6.25E-2</v>
      </c>
      <c r="F104" s="8">
        <f>C105*100%</f>
        <v>8.3333333333333329E-2</v>
      </c>
      <c r="G104" s="5"/>
      <c r="H104" s="5"/>
      <c r="I104" s="5"/>
      <c r="J104" s="5"/>
      <c r="K104" s="5"/>
      <c r="L104" s="5"/>
      <c r="M104" s="8">
        <f>K105*50%</f>
        <v>4.1666666666666664E-2</v>
      </c>
      <c r="N104" s="8">
        <f>K105*75%</f>
        <v>6.25E-2</v>
      </c>
      <c r="O104" s="8">
        <f>K105*100%</f>
        <v>8.3333333333333329E-2</v>
      </c>
      <c r="P104" s="5"/>
      <c r="Q104" s="5"/>
      <c r="R104" s="5"/>
      <c r="S104" s="5"/>
      <c r="T104" s="35"/>
      <c r="U104" s="5"/>
      <c r="V104" s="8">
        <f>T105*50%</f>
        <v>4.1666666666666664E-2</v>
      </c>
      <c r="W104" s="8">
        <f>T105*75%</f>
        <v>6.25E-2</v>
      </c>
      <c r="X104" s="8">
        <f>T105*100%</f>
        <v>8.3333333333333329E-2</v>
      </c>
      <c r="Y104" s="5"/>
      <c r="Z104" s="5"/>
      <c r="AA104" s="5"/>
      <c r="AB104" s="5"/>
      <c r="AC104" s="5"/>
      <c r="AD104" s="5"/>
      <c r="AE104" s="8">
        <f>AC105*50%</f>
        <v>4.1666666666666664E-2</v>
      </c>
      <c r="AF104" s="8">
        <f>AC105*75%</f>
        <v>6.25E-2</v>
      </c>
      <c r="AG104" s="8">
        <f>AC105*100%</f>
        <v>8.3333333333333329E-2</v>
      </c>
      <c r="AH104" s="5"/>
      <c r="AI104" s="5"/>
      <c r="AJ104" s="5"/>
      <c r="AK104" s="5"/>
    </row>
    <row r="105" spans="1:37" ht="15.6">
      <c r="A105" s="5"/>
      <c r="B105" s="18" t="s">
        <v>36</v>
      </c>
      <c r="C105" s="6">
        <f>C102/3</f>
        <v>8.3333333333333329E-2</v>
      </c>
      <c r="D105" s="19"/>
      <c r="E105" s="19"/>
      <c r="F105" s="19"/>
      <c r="G105" s="9">
        <v>1</v>
      </c>
      <c r="H105" s="10">
        <f>INDEX(D104:F104,G105)</f>
        <v>4.1666666666666664E-2</v>
      </c>
      <c r="I105" s="11">
        <f>H105</f>
        <v>4.1666666666666664E-2</v>
      </c>
      <c r="J105" s="18" t="s">
        <v>36</v>
      </c>
      <c r="K105" s="6">
        <f>K102/3</f>
        <v>8.3333333333333329E-2</v>
      </c>
      <c r="L105" s="9" t="e">
        <f>IF(#REF!="Sí",1)+IF(#REF!="No",0)</f>
        <v>#REF!</v>
      </c>
      <c r="M105" s="19"/>
      <c r="N105" s="19"/>
      <c r="O105" s="19"/>
      <c r="P105" s="9">
        <v>3</v>
      </c>
      <c r="Q105" s="10">
        <f>INDEX(M104:O104,P105)</f>
        <v>8.3333333333333329E-2</v>
      </c>
      <c r="R105" s="11">
        <f>Q105</f>
        <v>8.3333333333333329E-2</v>
      </c>
      <c r="S105" s="18"/>
      <c r="T105" s="6">
        <f>T102/3</f>
        <v>8.3333333333333329E-2</v>
      </c>
      <c r="U105" s="9" t="e">
        <f>IF(#REF!="Sí",1)+IF(#REF!="No",0)</f>
        <v>#REF!</v>
      </c>
      <c r="V105" s="19"/>
      <c r="W105" s="19"/>
      <c r="X105" s="19"/>
      <c r="Y105" s="9">
        <v>3</v>
      </c>
      <c r="Z105" s="10">
        <f>INDEX(V104:X104,Y105)</f>
        <v>8.3333333333333329E-2</v>
      </c>
      <c r="AA105" s="11">
        <f>Z105</f>
        <v>8.3333333333333329E-2</v>
      </c>
      <c r="AB105" s="18" t="s">
        <v>36</v>
      </c>
      <c r="AC105" s="6">
        <f>AC102/3</f>
        <v>8.3333333333333329E-2</v>
      </c>
      <c r="AD105" s="9" t="e">
        <f>IF(#REF!="Sí",1)+IF(#REF!="No",0)</f>
        <v>#REF!</v>
      </c>
      <c r="AE105" s="19"/>
      <c r="AF105" s="19"/>
      <c r="AG105" s="19"/>
      <c r="AH105" s="9">
        <v>2</v>
      </c>
      <c r="AI105" s="10">
        <f>INDEX(AE104:AG104,AH105)</f>
        <v>6.25E-2</v>
      </c>
      <c r="AJ105" s="11">
        <f>AI105</f>
        <v>6.25E-2</v>
      </c>
      <c r="AK105" s="12"/>
    </row>
    <row r="106" spans="1:37" ht="14.4" hidden="1" customHeight="1">
      <c r="A106" s="5"/>
      <c r="B106" s="17"/>
      <c r="C106" s="28"/>
      <c r="D106" s="8">
        <f>(C107/2)*1</f>
        <v>4.1666666666666664E-2</v>
      </c>
      <c r="E106" s="8">
        <f>(C107/2)*1.5</f>
        <v>6.25E-2</v>
      </c>
      <c r="F106" s="8">
        <f>(C107/2)*2</f>
        <v>8.3333333333333329E-2</v>
      </c>
      <c r="G106" s="15"/>
      <c r="H106" s="15"/>
      <c r="I106" s="16"/>
      <c r="J106" s="28"/>
      <c r="K106" s="28"/>
      <c r="L106" s="17"/>
      <c r="M106" s="8">
        <f>(K107/2)*1</f>
        <v>4.1666666666666664E-2</v>
      </c>
      <c r="N106" s="8">
        <f>(K107/2)*1.5</f>
        <v>6.25E-2</v>
      </c>
      <c r="O106" s="8">
        <f>(K107/2)*2</f>
        <v>8.3333333333333329E-2</v>
      </c>
      <c r="P106" s="15"/>
      <c r="Q106" s="15"/>
      <c r="R106" s="16"/>
      <c r="S106" s="28"/>
      <c r="T106" s="28"/>
      <c r="U106" s="17"/>
      <c r="V106" s="8">
        <f>(R107/2)*1</f>
        <v>4.1666666666666664E-2</v>
      </c>
      <c r="W106" s="8">
        <f>(R107/2)*1.5</f>
        <v>6.25E-2</v>
      </c>
      <c r="X106" s="8">
        <f>(R107/2)*2</f>
        <v>8.3333333333333329E-2</v>
      </c>
      <c r="Y106" s="15"/>
      <c r="Z106" s="15"/>
      <c r="AA106" s="16"/>
      <c r="AB106" s="28"/>
      <c r="AC106" s="28"/>
      <c r="AD106" s="17"/>
      <c r="AE106" s="8">
        <f>(AC107/2)*1</f>
        <v>4.1666666666666664E-2</v>
      </c>
      <c r="AF106" s="8">
        <f>(AC107/2)*1.5</f>
        <v>6.25E-2</v>
      </c>
      <c r="AG106" s="8">
        <f>(AC107/2)*2</f>
        <v>8.3333333333333329E-2</v>
      </c>
      <c r="AH106" s="15"/>
      <c r="AI106" s="15"/>
      <c r="AJ106" s="16"/>
      <c r="AK106" s="5"/>
    </row>
    <row r="107" spans="1:37" ht="15" thickBot="1">
      <c r="A107" s="5"/>
      <c r="B107" s="18" t="s">
        <v>36</v>
      </c>
      <c r="C107" s="6">
        <f>C102/3</f>
        <v>8.3333333333333329E-2</v>
      </c>
      <c r="D107" s="19"/>
      <c r="E107" s="19"/>
      <c r="F107" s="19"/>
      <c r="G107" s="9">
        <v>1</v>
      </c>
      <c r="H107" s="10">
        <f>INDEX(D106:F106,G107)</f>
        <v>4.1666666666666664E-2</v>
      </c>
      <c r="I107" s="11">
        <f>H107</f>
        <v>4.1666666666666664E-2</v>
      </c>
      <c r="J107" s="18" t="s">
        <v>36</v>
      </c>
      <c r="K107" s="6">
        <f>K102/3</f>
        <v>8.3333333333333329E-2</v>
      </c>
      <c r="L107" s="9" t="e">
        <f>IF(#REF!="Sí",1)+IF(#REF!="No",0)</f>
        <v>#REF!</v>
      </c>
      <c r="M107" s="19"/>
      <c r="N107" s="19"/>
      <c r="O107" s="19"/>
      <c r="P107" s="9">
        <v>3</v>
      </c>
      <c r="Q107" s="10">
        <f>INDEX(M106:O106,P107)</f>
        <v>8.3333333333333329E-2</v>
      </c>
      <c r="R107" s="11">
        <f>Q107</f>
        <v>8.3333333333333329E-2</v>
      </c>
      <c r="S107" s="18"/>
      <c r="T107" s="6">
        <f>T102/3</f>
        <v>8.3333333333333329E-2</v>
      </c>
      <c r="U107" s="9" t="e">
        <f>IF(#REF!="Sí",1)+IF(#REF!="No",0)</f>
        <v>#REF!</v>
      </c>
      <c r="V107" s="19"/>
      <c r="W107" s="19"/>
      <c r="X107" s="19"/>
      <c r="Y107" s="9">
        <v>3</v>
      </c>
      <c r="Z107" s="10">
        <f>INDEX(V106:X106,Y107)</f>
        <v>8.3333333333333329E-2</v>
      </c>
      <c r="AA107" s="11">
        <f>Z107</f>
        <v>8.3333333333333329E-2</v>
      </c>
      <c r="AB107" s="18" t="s">
        <v>36</v>
      </c>
      <c r="AC107" s="6">
        <f>AC102/3</f>
        <v>8.3333333333333329E-2</v>
      </c>
      <c r="AD107" s="9" t="e">
        <f>IF(#REF!="Sí",1)+IF(#REF!="No",0)</f>
        <v>#REF!</v>
      </c>
      <c r="AE107" s="19"/>
      <c r="AF107" s="19"/>
      <c r="AG107" s="19"/>
      <c r="AH107" s="9">
        <v>2</v>
      </c>
      <c r="AI107" s="10">
        <f>INDEX(AE106:AG106,AH107)</f>
        <v>6.25E-2</v>
      </c>
      <c r="AJ107" s="11">
        <f>AI107</f>
        <v>6.25E-2</v>
      </c>
      <c r="AK107" s="5"/>
    </row>
    <row r="108" spans="1:37" ht="14.4" hidden="1" customHeight="1" thickBot="1">
      <c r="A108" s="5"/>
      <c r="B108" s="17"/>
      <c r="C108" s="28"/>
      <c r="D108" s="8">
        <f>(C109/2)*1</f>
        <v>4.1666666666666664E-2</v>
      </c>
      <c r="E108" s="8">
        <f>(C109/2)*1.5</f>
        <v>6.25E-2</v>
      </c>
      <c r="F108" s="8">
        <f>(C109/2)*2</f>
        <v>8.3333333333333329E-2</v>
      </c>
      <c r="G108" s="15"/>
      <c r="H108" s="15"/>
      <c r="I108" s="16"/>
      <c r="J108" s="28"/>
      <c r="K108" s="28"/>
      <c r="L108" s="17"/>
      <c r="M108" s="8">
        <f>(K109/2)*1</f>
        <v>4.1666666666666664E-2</v>
      </c>
      <c r="N108" s="8">
        <f>(K109/2)*1.5</f>
        <v>6.25E-2</v>
      </c>
      <c r="O108" s="8">
        <f>(K109/2)*2</f>
        <v>8.3333333333333329E-2</v>
      </c>
      <c r="P108" s="15"/>
      <c r="Q108" s="15"/>
      <c r="R108" s="16"/>
      <c r="S108" s="28"/>
      <c r="T108" s="28"/>
      <c r="U108" s="17"/>
      <c r="V108" s="8">
        <f>(R109/2)*1</f>
        <v>4.1666666666666664E-2</v>
      </c>
      <c r="W108" s="8">
        <f>(R109/2)*1.5</f>
        <v>6.25E-2</v>
      </c>
      <c r="X108" s="8">
        <f>(R109/2)*2</f>
        <v>8.3333333333333329E-2</v>
      </c>
      <c r="Y108" s="15"/>
      <c r="Z108" s="15"/>
      <c r="AA108" s="16"/>
      <c r="AB108" s="28"/>
      <c r="AC108" s="28"/>
      <c r="AD108" s="17"/>
      <c r="AE108" s="8">
        <f>(AC109/2)*1</f>
        <v>4.1666666666666664E-2</v>
      </c>
      <c r="AF108" s="8">
        <f>(AC109/2)*1.5</f>
        <v>6.25E-2</v>
      </c>
      <c r="AG108" s="8">
        <f>(AC109/2)*2</f>
        <v>8.3333333333333329E-2</v>
      </c>
      <c r="AH108" s="15"/>
      <c r="AI108" s="15"/>
      <c r="AJ108" s="16"/>
      <c r="AK108" s="5"/>
    </row>
    <row r="109" spans="1:37" ht="15" thickBot="1">
      <c r="A109" s="5"/>
      <c r="B109" s="18" t="s">
        <v>36</v>
      </c>
      <c r="C109" s="6">
        <f>C102/3</f>
        <v>8.3333333333333329E-2</v>
      </c>
      <c r="D109" s="19"/>
      <c r="E109" s="19"/>
      <c r="F109" s="19"/>
      <c r="G109" s="9">
        <v>1</v>
      </c>
      <c r="H109" s="10">
        <f>INDEX(D108:F108,G109)</f>
        <v>4.1666666666666664E-2</v>
      </c>
      <c r="I109" s="11">
        <f>H109</f>
        <v>4.1666666666666664E-2</v>
      </c>
      <c r="J109" s="18" t="s">
        <v>36</v>
      </c>
      <c r="K109" s="6">
        <f>K102/3</f>
        <v>8.3333333333333329E-2</v>
      </c>
      <c r="L109" s="9" t="e">
        <f>IF(#REF!="Sí",1)+IF(#REF!="No",0)</f>
        <v>#REF!</v>
      </c>
      <c r="M109" s="19"/>
      <c r="N109" s="19"/>
      <c r="O109" s="19"/>
      <c r="P109" s="9">
        <v>3</v>
      </c>
      <c r="Q109" s="10">
        <f>INDEX(M108:O108,P109)</f>
        <v>8.3333333333333329E-2</v>
      </c>
      <c r="R109" s="11">
        <f>Q109</f>
        <v>8.3333333333333329E-2</v>
      </c>
      <c r="S109" s="18"/>
      <c r="T109" s="6">
        <f>T102/3</f>
        <v>8.3333333333333329E-2</v>
      </c>
      <c r="U109" s="9" t="e">
        <f>IF(#REF!="Sí",1)+IF(#REF!="No",0)</f>
        <v>#REF!</v>
      </c>
      <c r="V109" s="19"/>
      <c r="W109" s="19"/>
      <c r="X109" s="19"/>
      <c r="Y109" s="9">
        <v>3</v>
      </c>
      <c r="Z109" s="10">
        <f>INDEX(V108:X108,Y109)</f>
        <v>8.3333333333333329E-2</v>
      </c>
      <c r="AA109" s="11">
        <f>Z109</f>
        <v>8.3333333333333329E-2</v>
      </c>
      <c r="AB109" s="18" t="s">
        <v>36</v>
      </c>
      <c r="AC109" s="6">
        <f>AC102/3</f>
        <v>8.3333333333333329E-2</v>
      </c>
      <c r="AD109" s="9" t="e">
        <f>IF(#REF!="Sí",1)+IF(#REF!="No",0)</f>
        <v>#REF!</v>
      </c>
      <c r="AE109" s="19"/>
      <c r="AF109" s="19"/>
      <c r="AG109" s="19"/>
      <c r="AH109" s="9">
        <v>2</v>
      </c>
      <c r="AI109" s="33">
        <f>INDEX(AE108:AG108,AH109)</f>
        <v>6.25E-2</v>
      </c>
      <c r="AJ109" s="11">
        <f>AI109</f>
        <v>6.25E-2</v>
      </c>
      <c r="AK109" s="13">
        <f>SUM(I110,R110,AA110,AJ110)</f>
        <v>0.8125</v>
      </c>
    </row>
    <row r="110" spans="1:37" s="4" customFormat="1" ht="14.4" customHeight="1">
      <c r="A110" s="5"/>
      <c r="B110" s="28"/>
      <c r="C110" s="28"/>
      <c r="D110" s="28"/>
      <c r="E110" s="28"/>
      <c r="F110" s="28"/>
      <c r="G110" s="28"/>
      <c r="H110" s="28"/>
      <c r="I110" s="34">
        <f>SUM(I105+I107+I109)</f>
        <v>0.125</v>
      </c>
      <c r="J110" s="28"/>
      <c r="K110" s="28"/>
      <c r="L110"/>
      <c r="M110"/>
      <c r="N110"/>
      <c r="O110"/>
      <c r="P110"/>
      <c r="Q110"/>
      <c r="R110" s="34">
        <f>SUM(R105+R107+R109)</f>
        <v>0.25</v>
      </c>
      <c r="S110" s="28"/>
      <c r="T110" s="28"/>
      <c r="U110"/>
      <c r="V110"/>
      <c r="W110"/>
      <c r="X110"/>
      <c r="Y110"/>
      <c r="Z110"/>
      <c r="AA110" s="34">
        <f>SUM(AA105+AA107+AA109)</f>
        <v>0.25</v>
      </c>
      <c r="AB110" s="28"/>
      <c r="AC110" s="28"/>
      <c r="AD110"/>
      <c r="AE110"/>
      <c r="AF110"/>
      <c r="AG110"/>
      <c r="AH110"/>
      <c r="AI110"/>
      <c r="AJ110" s="34">
        <f>SUM(AJ105+AJ107+AJ109)</f>
        <v>0.1875</v>
      </c>
      <c r="AK110" s="5"/>
    </row>
    <row r="112" spans="1:37" ht="28.8" customHeight="1">
      <c r="A112" s="5"/>
      <c r="B112" s="5"/>
      <c r="C112" s="25" t="s">
        <v>128</v>
      </c>
      <c r="D112" s="130" t="s">
        <v>137</v>
      </c>
      <c r="E112" s="131"/>
      <c r="F112" s="132"/>
      <c r="G112" s="128" t="s">
        <v>132</v>
      </c>
      <c r="H112" s="126" t="s">
        <v>37</v>
      </c>
      <c r="I112" s="136" t="s">
        <v>130</v>
      </c>
      <c r="J112" s="42"/>
      <c r="K112" s="25" t="s">
        <v>128</v>
      </c>
      <c r="L112" s="132"/>
      <c r="M112" s="130" t="s">
        <v>138</v>
      </c>
      <c r="N112" s="131"/>
      <c r="O112" s="132"/>
      <c r="P112" s="128" t="s">
        <v>132</v>
      </c>
      <c r="Q112" s="126" t="s">
        <v>37</v>
      </c>
      <c r="R112" s="128" t="s">
        <v>129</v>
      </c>
      <c r="S112" s="42"/>
      <c r="T112" s="39" t="s">
        <v>128</v>
      </c>
      <c r="U112" s="25"/>
      <c r="V112" s="130" t="s">
        <v>139</v>
      </c>
      <c r="W112" s="131"/>
      <c r="X112" s="132"/>
      <c r="Y112" s="128" t="s">
        <v>132</v>
      </c>
      <c r="Z112" s="126" t="s">
        <v>37</v>
      </c>
      <c r="AA112" s="128" t="s">
        <v>131</v>
      </c>
      <c r="AB112" s="42"/>
      <c r="AC112" s="39" t="s">
        <v>128</v>
      </c>
      <c r="AD112" s="39"/>
      <c r="AE112" s="130" t="s">
        <v>140</v>
      </c>
      <c r="AF112" s="131"/>
      <c r="AG112" s="132"/>
      <c r="AH112" s="128" t="s">
        <v>132</v>
      </c>
      <c r="AI112" s="126" t="s">
        <v>37</v>
      </c>
      <c r="AJ112" s="128" t="s">
        <v>134</v>
      </c>
      <c r="AK112" s="128" t="s">
        <v>136</v>
      </c>
    </row>
    <row r="113" spans="1:37" ht="33" customHeight="1">
      <c r="A113" s="26" t="e">
        <f>'Evaluacion Sistemica'!#REF!</f>
        <v>#REF!</v>
      </c>
      <c r="B113" s="30" t="e">
        <f>'Evaluacion Sistemica'!#REF!</f>
        <v>#REF!</v>
      </c>
      <c r="C113" s="29">
        <f>100%/4</f>
        <v>0.25</v>
      </c>
      <c r="D113" s="133"/>
      <c r="E113" s="134"/>
      <c r="F113" s="135"/>
      <c r="G113" s="129"/>
      <c r="H113" s="127"/>
      <c r="I113" s="136"/>
      <c r="J113" s="42" t="e">
        <f>B113</f>
        <v>#REF!</v>
      </c>
      <c r="K113" s="29">
        <f>100%/4</f>
        <v>0.25</v>
      </c>
      <c r="L113" s="135"/>
      <c r="M113" s="133"/>
      <c r="N113" s="134"/>
      <c r="O113" s="135"/>
      <c r="P113" s="129"/>
      <c r="Q113" s="127"/>
      <c r="R113" s="129"/>
      <c r="S113" s="42" t="e">
        <f>B113</f>
        <v>#REF!</v>
      </c>
      <c r="T113" s="40">
        <f>100%/4</f>
        <v>0.25</v>
      </c>
      <c r="U113" s="29"/>
      <c r="V113" s="133"/>
      <c r="W113" s="134"/>
      <c r="X113" s="135"/>
      <c r="Y113" s="129"/>
      <c r="Z113" s="127"/>
      <c r="AA113" s="129"/>
      <c r="AB113" s="42" t="e">
        <f>J113</f>
        <v>#REF!</v>
      </c>
      <c r="AC113" s="40">
        <f>100%/4</f>
        <v>0.25</v>
      </c>
      <c r="AD113" s="40"/>
      <c r="AE113" s="133"/>
      <c r="AF113" s="134"/>
      <c r="AG113" s="135"/>
      <c r="AH113" s="129"/>
      <c r="AI113" s="127"/>
      <c r="AJ113" s="129"/>
      <c r="AK113" s="129"/>
    </row>
    <row r="114" spans="1:37">
      <c r="A114" s="5"/>
      <c r="B114" s="5"/>
      <c r="C114" s="5"/>
      <c r="D114" s="7" t="s">
        <v>33</v>
      </c>
      <c r="E114" s="7" t="s">
        <v>34</v>
      </c>
      <c r="F114" s="7" t="s">
        <v>35</v>
      </c>
      <c r="G114" s="5"/>
      <c r="H114" s="5"/>
      <c r="I114" s="5"/>
      <c r="J114" s="5"/>
      <c r="K114" s="5"/>
      <c r="L114" s="5"/>
      <c r="M114" s="7" t="s">
        <v>33</v>
      </c>
      <c r="N114" s="7" t="s">
        <v>34</v>
      </c>
      <c r="O114" s="7" t="s">
        <v>35</v>
      </c>
      <c r="P114" s="5"/>
      <c r="Q114" s="5"/>
      <c r="R114" s="5"/>
      <c r="S114" s="5"/>
      <c r="T114" s="5"/>
      <c r="U114" s="5"/>
      <c r="V114" s="7" t="s">
        <v>33</v>
      </c>
      <c r="W114" s="7" t="s">
        <v>34</v>
      </c>
      <c r="X114" s="7" t="s">
        <v>35</v>
      </c>
      <c r="Y114" s="5"/>
      <c r="Z114" s="5"/>
      <c r="AA114" s="5"/>
      <c r="AB114" s="5"/>
      <c r="AC114" s="5"/>
      <c r="AD114" s="5"/>
      <c r="AE114" s="7" t="s">
        <v>33</v>
      </c>
      <c r="AF114" s="7" t="s">
        <v>34</v>
      </c>
      <c r="AG114" s="7" t="s">
        <v>35</v>
      </c>
      <c r="AH114" s="5"/>
      <c r="AI114" s="5"/>
      <c r="AJ114" s="5"/>
      <c r="AK114" s="5"/>
    </row>
    <row r="115" spans="1:37" s="4" customFormat="1" ht="13.8" hidden="1" customHeight="1">
      <c r="A115" s="5"/>
      <c r="B115" s="5"/>
      <c r="C115" s="35"/>
      <c r="D115" s="8">
        <f>C116*50%</f>
        <v>4.1666666666666664E-2</v>
      </c>
      <c r="E115" s="8">
        <f>C116*75%</f>
        <v>6.25E-2</v>
      </c>
      <c r="F115" s="8">
        <f>C116*100%</f>
        <v>8.3333333333333329E-2</v>
      </c>
      <c r="G115" s="5"/>
      <c r="H115" s="5"/>
      <c r="I115" s="5"/>
      <c r="J115" s="5"/>
      <c r="K115" s="5"/>
      <c r="L115" s="5"/>
      <c r="M115" s="8">
        <f>K116*50%</f>
        <v>4.1666666666666664E-2</v>
      </c>
      <c r="N115" s="8">
        <f>K116*75%</f>
        <v>6.25E-2</v>
      </c>
      <c r="O115" s="8">
        <f>K116*100%</f>
        <v>8.3333333333333329E-2</v>
      </c>
      <c r="P115" s="5"/>
      <c r="Q115" s="5"/>
      <c r="R115" s="5"/>
      <c r="S115" s="5"/>
      <c r="T115" s="35"/>
      <c r="U115" s="5"/>
      <c r="V115" s="8">
        <f>T116*50%</f>
        <v>4.1666666666666664E-2</v>
      </c>
      <c r="W115" s="8">
        <f>T116*75%</f>
        <v>6.25E-2</v>
      </c>
      <c r="X115" s="8">
        <f>T116*100%</f>
        <v>8.3333333333333329E-2</v>
      </c>
      <c r="Y115" s="5"/>
      <c r="Z115" s="5"/>
      <c r="AA115" s="5"/>
      <c r="AB115" s="5"/>
      <c r="AC115" s="5"/>
      <c r="AD115" s="5"/>
      <c r="AE115" s="8">
        <f>AC116*50%</f>
        <v>4.1666666666666664E-2</v>
      </c>
      <c r="AF115" s="8">
        <f>AC116*75%</f>
        <v>6.25E-2</v>
      </c>
      <c r="AG115" s="8">
        <f>AC116*100%</f>
        <v>8.3333333333333329E-2</v>
      </c>
      <c r="AH115" s="5"/>
      <c r="AI115" s="5"/>
      <c r="AJ115" s="5"/>
      <c r="AK115" s="5"/>
    </row>
    <row r="116" spans="1:37" ht="15.6">
      <c r="A116" s="5"/>
      <c r="B116" s="18" t="s">
        <v>36</v>
      </c>
      <c r="C116" s="6">
        <f>C113/3</f>
        <v>8.3333333333333329E-2</v>
      </c>
      <c r="D116" s="19"/>
      <c r="E116" s="19"/>
      <c r="F116" s="19"/>
      <c r="G116" s="9">
        <v>1</v>
      </c>
      <c r="H116" s="10">
        <f>INDEX(D115:F115,G116)</f>
        <v>4.1666666666666664E-2</v>
      </c>
      <c r="I116" s="11">
        <f>H116</f>
        <v>4.1666666666666664E-2</v>
      </c>
      <c r="J116" s="18" t="s">
        <v>36</v>
      </c>
      <c r="K116" s="6">
        <f>K113/3</f>
        <v>8.3333333333333329E-2</v>
      </c>
      <c r="L116" s="9" t="e">
        <f>IF(#REF!="Sí",1)+IF(#REF!="No",0)</f>
        <v>#REF!</v>
      </c>
      <c r="M116" s="19"/>
      <c r="N116" s="19"/>
      <c r="O116" s="19"/>
      <c r="P116" s="9">
        <v>3</v>
      </c>
      <c r="Q116" s="10">
        <f>INDEX(M115:O115,P116)</f>
        <v>8.3333333333333329E-2</v>
      </c>
      <c r="R116" s="11">
        <f>Q116</f>
        <v>8.3333333333333329E-2</v>
      </c>
      <c r="S116" s="18"/>
      <c r="T116" s="6">
        <f>T113/3</f>
        <v>8.3333333333333329E-2</v>
      </c>
      <c r="U116" s="9" t="e">
        <f>IF(#REF!="Sí",1)+IF(#REF!="No",0)</f>
        <v>#REF!</v>
      </c>
      <c r="V116" s="19"/>
      <c r="W116" s="19"/>
      <c r="X116" s="19"/>
      <c r="Y116" s="9">
        <v>3</v>
      </c>
      <c r="Z116" s="10">
        <f>INDEX(V115:X115,Y116)</f>
        <v>8.3333333333333329E-2</v>
      </c>
      <c r="AA116" s="11">
        <f>Z116</f>
        <v>8.3333333333333329E-2</v>
      </c>
      <c r="AB116" s="18" t="s">
        <v>36</v>
      </c>
      <c r="AC116" s="6">
        <f>AC113/3</f>
        <v>8.3333333333333329E-2</v>
      </c>
      <c r="AD116" s="9" t="e">
        <f>IF(#REF!="Sí",1)+IF(#REF!="No",0)</f>
        <v>#REF!</v>
      </c>
      <c r="AE116" s="19"/>
      <c r="AF116" s="19"/>
      <c r="AG116" s="19"/>
      <c r="AH116" s="9">
        <v>2</v>
      </c>
      <c r="AI116" s="10">
        <f>INDEX(AE115:AG115,AH116)</f>
        <v>6.25E-2</v>
      </c>
      <c r="AJ116" s="11">
        <f>AI116</f>
        <v>6.25E-2</v>
      </c>
      <c r="AK116" s="12"/>
    </row>
    <row r="117" spans="1:37" ht="14.4" hidden="1" customHeight="1">
      <c r="A117" s="5"/>
      <c r="B117" s="17"/>
      <c r="C117" s="28"/>
      <c r="D117" s="8">
        <f>(C118/2)*1</f>
        <v>4.1666666666666664E-2</v>
      </c>
      <c r="E117" s="8">
        <f>(C118/2)*1.5</f>
        <v>6.25E-2</v>
      </c>
      <c r="F117" s="8">
        <f>(C118/2)*2</f>
        <v>8.3333333333333329E-2</v>
      </c>
      <c r="G117" s="15"/>
      <c r="H117" s="15"/>
      <c r="I117" s="16"/>
      <c r="J117" s="28"/>
      <c r="K117" s="28"/>
      <c r="L117" s="17"/>
      <c r="M117" s="8">
        <f>(K118/2)*1</f>
        <v>4.1666666666666664E-2</v>
      </c>
      <c r="N117" s="8">
        <f>(K118/2)*1.5</f>
        <v>6.25E-2</v>
      </c>
      <c r="O117" s="8">
        <f>(K118/2)*2</f>
        <v>8.3333333333333329E-2</v>
      </c>
      <c r="P117" s="15"/>
      <c r="Q117" s="15"/>
      <c r="R117" s="16"/>
      <c r="S117" s="28"/>
      <c r="T117" s="28"/>
      <c r="U117" s="17"/>
      <c r="V117" s="8">
        <f>(R118/2)*1</f>
        <v>4.1666666666666664E-2</v>
      </c>
      <c r="W117" s="8">
        <f>(R118/2)*1.5</f>
        <v>6.25E-2</v>
      </c>
      <c r="X117" s="8">
        <f>(R118/2)*2</f>
        <v>8.3333333333333329E-2</v>
      </c>
      <c r="Y117" s="15"/>
      <c r="Z117" s="15"/>
      <c r="AA117" s="16"/>
      <c r="AB117" s="28"/>
      <c r="AC117" s="28"/>
      <c r="AD117" s="17"/>
      <c r="AE117" s="8">
        <f>(AC118/2)*1</f>
        <v>4.1666666666666664E-2</v>
      </c>
      <c r="AF117" s="8">
        <f>(AC118/2)*1.5</f>
        <v>6.25E-2</v>
      </c>
      <c r="AG117" s="8">
        <f>(AC118/2)*2</f>
        <v>8.3333333333333329E-2</v>
      </c>
      <c r="AH117" s="15"/>
      <c r="AI117" s="15"/>
      <c r="AJ117" s="16"/>
      <c r="AK117" s="5"/>
    </row>
    <row r="118" spans="1:37" ht="15" thickBot="1">
      <c r="A118" s="5"/>
      <c r="B118" s="18" t="s">
        <v>36</v>
      </c>
      <c r="C118" s="6">
        <f>C113/3</f>
        <v>8.3333333333333329E-2</v>
      </c>
      <c r="D118" s="19"/>
      <c r="E118" s="19"/>
      <c r="F118" s="19"/>
      <c r="G118" s="9">
        <v>1</v>
      </c>
      <c r="H118" s="10">
        <f>INDEX(D117:F117,G118)</f>
        <v>4.1666666666666664E-2</v>
      </c>
      <c r="I118" s="11">
        <f>H118</f>
        <v>4.1666666666666664E-2</v>
      </c>
      <c r="J118" s="18" t="s">
        <v>36</v>
      </c>
      <c r="K118" s="6">
        <f>K113/3</f>
        <v>8.3333333333333329E-2</v>
      </c>
      <c r="L118" s="9" t="e">
        <f>IF(#REF!="Sí",1)+IF(#REF!="No",0)</f>
        <v>#REF!</v>
      </c>
      <c r="M118" s="19"/>
      <c r="N118" s="19"/>
      <c r="O118" s="19"/>
      <c r="P118" s="9">
        <v>3</v>
      </c>
      <c r="Q118" s="10">
        <f>INDEX(M117:O117,P118)</f>
        <v>8.3333333333333329E-2</v>
      </c>
      <c r="R118" s="11">
        <f>Q118</f>
        <v>8.3333333333333329E-2</v>
      </c>
      <c r="S118" s="18"/>
      <c r="T118" s="6">
        <f>T113/3</f>
        <v>8.3333333333333329E-2</v>
      </c>
      <c r="U118" s="9" t="e">
        <f>IF(#REF!="Sí",1)+IF(#REF!="No",0)</f>
        <v>#REF!</v>
      </c>
      <c r="V118" s="19"/>
      <c r="W118" s="19"/>
      <c r="X118" s="19"/>
      <c r="Y118" s="9">
        <v>3</v>
      </c>
      <c r="Z118" s="10">
        <f>INDEX(V117:X117,Y118)</f>
        <v>8.3333333333333329E-2</v>
      </c>
      <c r="AA118" s="11">
        <f>Z118</f>
        <v>8.3333333333333329E-2</v>
      </c>
      <c r="AB118" s="18" t="s">
        <v>36</v>
      </c>
      <c r="AC118" s="6">
        <f>AC113/3</f>
        <v>8.3333333333333329E-2</v>
      </c>
      <c r="AD118" s="9" t="e">
        <f>IF(#REF!="Sí",1)+IF(#REF!="No",0)</f>
        <v>#REF!</v>
      </c>
      <c r="AE118" s="19"/>
      <c r="AF118" s="19"/>
      <c r="AG118" s="19"/>
      <c r="AH118" s="9">
        <v>2</v>
      </c>
      <c r="AI118" s="10">
        <f>INDEX(AE117:AG117,AH118)</f>
        <v>6.25E-2</v>
      </c>
      <c r="AJ118" s="11">
        <f>AI118</f>
        <v>6.25E-2</v>
      </c>
      <c r="AK118" s="5"/>
    </row>
    <row r="119" spans="1:37" ht="14.4" hidden="1" customHeight="1" thickBot="1">
      <c r="A119" s="5"/>
      <c r="B119" s="17"/>
      <c r="C119" s="28"/>
      <c r="D119" s="8">
        <f>(C120/2)*1</f>
        <v>4.1666666666666664E-2</v>
      </c>
      <c r="E119" s="8">
        <f>(C120/2)*1.5</f>
        <v>6.25E-2</v>
      </c>
      <c r="F119" s="8">
        <f>(C120/2)*2</f>
        <v>8.3333333333333329E-2</v>
      </c>
      <c r="G119" s="15"/>
      <c r="H119" s="15"/>
      <c r="I119" s="16"/>
      <c r="J119" s="28"/>
      <c r="K119" s="28"/>
      <c r="L119" s="17"/>
      <c r="M119" s="8">
        <f>(K120/2)*1</f>
        <v>4.1666666666666664E-2</v>
      </c>
      <c r="N119" s="8">
        <f>(K120/2)*1.5</f>
        <v>6.25E-2</v>
      </c>
      <c r="O119" s="8">
        <f>(K120/2)*2</f>
        <v>8.3333333333333329E-2</v>
      </c>
      <c r="P119" s="15"/>
      <c r="Q119" s="15"/>
      <c r="R119" s="16"/>
      <c r="S119" s="28"/>
      <c r="T119" s="28"/>
      <c r="U119" s="17"/>
      <c r="V119" s="8">
        <f>(R120/2)*1</f>
        <v>4.1666666666666664E-2</v>
      </c>
      <c r="W119" s="8">
        <f>(R120/2)*1.5</f>
        <v>6.25E-2</v>
      </c>
      <c r="X119" s="8">
        <f>(R120/2)*2</f>
        <v>8.3333333333333329E-2</v>
      </c>
      <c r="Y119" s="15"/>
      <c r="Z119" s="15"/>
      <c r="AA119" s="16"/>
      <c r="AB119" s="28"/>
      <c r="AC119" s="28"/>
      <c r="AD119" s="17"/>
      <c r="AE119" s="8">
        <f>(AC120/2)*1</f>
        <v>4.1666666666666664E-2</v>
      </c>
      <c r="AF119" s="8">
        <f>(AC120/2)*1.5</f>
        <v>6.25E-2</v>
      </c>
      <c r="AG119" s="8">
        <f>(AC120/2)*2</f>
        <v>8.3333333333333329E-2</v>
      </c>
      <c r="AH119" s="15"/>
      <c r="AI119" s="15"/>
      <c r="AJ119" s="16"/>
      <c r="AK119" s="5"/>
    </row>
    <row r="120" spans="1:37" ht="15" thickBot="1">
      <c r="A120" s="5"/>
      <c r="B120" s="18" t="s">
        <v>36</v>
      </c>
      <c r="C120" s="6">
        <f>C113/3</f>
        <v>8.3333333333333329E-2</v>
      </c>
      <c r="D120" s="19"/>
      <c r="E120" s="19"/>
      <c r="F120" s="19"/>
      <c r="G120" s="9">
        <v>1</v>
      </c>
      <c r="H120" s="10">
        <f>INDEX(D119:F119,G120)</f>
        <v>4.1666666666666664E-2</v>
      </c>
      <c r="I120" s="11">
        <f>H120</f>
        <v>4.1666666666666664E-2</v>
      </c>
      <c r="J120" s="18" t="s">
        <v>36</v>
      </c>
      <c r="K120" s="6">
        <f>K113/3</f>
        <v>8.3333333333333329E-2</v>
      </c>
      <c r="L120" s="9" t="e">
        <f>IF(#REF!="Sí",1)+IF(#REF!="No",0)</f>
        <v>#REF!</v>
      </c>
      <c r="M120" s="19"/>
      <c r="N120" s="19"/>
      <c r="O120" s="19"/>
      <c r="P120" s="9">
        <v>3</v>
      </c>
      <c r="Q120" s="10">
        <f>INDEX(M119:O119,P120)</f>
        <v>8.3333333333333329E-2</v>
      </c>
      <c r="R120" s="11">
        <f>Q120</f>
        <v>8.3333333333333329E-2</v>
      </c>
      <c r="S120" s="18"/>
      <c r="T120" s="6">
        <f>T113/3</f>
        <v>8.3333333333333329E-2</v>
      </c>
      <c r="U120" s="9" t="e">
        <f>IF(#REF!="Sí",1)+IF(#REF!="No",0)</f>
        <v>#REF!</v>
      </c>
      <c r="V120" s="19"/>
      <c r="W120" s="19"/>
      <c r="X120" s="19"/>
      <c r="Y120" s="9">
        <v>3</v>
      </c>
      <c r="Z120" s="10">
        <f>INDEX(V119:X119,Y120)</f>
        <v>8.3333333333333329E-2</v>
      </c>
      <c r="AA120" s="11">
        <f>Z120</f>
        <v>8.3333333333333329E-2</v>
      </c>
      <c r="AB120" s="18" t="s">
        <v>36</v>
      </c>
      <c r="AC120" s="6">
        <f>AC113/3</f>
        <v>8.3333333333333329E-2</v>
      </c>
      <c r="AD120" s="9" t="e">
        <f>IF(#REF!="Sí",1)+IF(#REF!="No",0)</f>
        <v>#REF!</v>
      </c>
      <c r="AE120" s="19"/>
      <c r="AF120" s="19"/>
      <c r="AG120" s="19"/>
      <c r="AH120" s="9">
        <v>2</v>
      </c>
      <c r="AI120" s="33">
        <f>INDEX(AE119:AG119,AH120)</f>
        <v>6.25E-2</v>
      </c>
      <c r="AJ120" s="11">
        <f>AI120</f>
        <v>6.25E-2</v>
      </c>
      <c r="AK120" s="13">
        <f>SUM(I121,R121,AA121,AJ121)</f>
        <v>0.8125</v>
      </c>
    </row>
    <row r="121" spans="1:37" s="4" customFormat="1" ht="14.4" customHeight="1">
      <c r="A121" s="5"/>
      <c r="B121" s="28"/>
      <c r="C121" s="28"/>
      <c r="D121" s="28"/>
      <c r="E121" s="28"/>
      <c r="F121" s="28"/>
      <c r="G121" s="28"/>
      <c r="H121" s="28"/>
      <c r="I121" s="34">
        <f>SUM(I116+I118+I120)</f>
        <v>0.125</v>
      </c>
      <c r="J121" s="28"/>
      <c r="K121" s="28"/>
      <c r="L121"/>
      <c r="M121"/>
      <c r="N121"/>
      <c r="O121"/>
      <c r="P121"/>
      <c r="Q121"/>
      <c r="R121" s="34">
        <f>SUM(R116+R118+R120)</f>
        <v>0.25</v>
      </c>
      <c r="S121" s="28"/>
      <c r="T121" s="28"/>
      <c r="U121"/>
      <c r="V121"/>
      <c r="W121"/>
      <c r="X121"/>
      <c r="Y121"/>
      <c r="Z121"/>
      <c r="AA121" s="34">
        <f>SUM(AA116+AA118+AA120)</f>
        <v>0.25</v>
      </c>
      <c r="AB121" s="28"/>
      <c r="AC121" s="28"/>
      <c r="AD121"/>
      <c r="AE121"/>
      <c r="AF121"/>
      <c r="AG121"/>
      <c r="AH121"/>
      <c r="AI121"/>
      <c r="AJ121" s="34">
        <f>SUM(AJ116+AJ118+AJ120)</f>
        <v>0.1875</v>
      </c>
      <c r="AK121" s="5"/>
    </row>
    <row r="123" spans="1:37" ht="28.8" customHeight="1">
      <c r="A123" s="5"/>
      <c r="B123" s="5"/>
      <c r="C123" s="25" t="s">
        <v>128</v>
      </c>
      <c r="D123" s="130" t="s">
        <v>137</v>
      </c>
      <c r="E123" s="131"/>
      <c r="F123" s="132"/>
      <c r="G123" s="128" t="s">
        <v>132</v>
      </c>
      <c r="H123" s="126" t="s">
        <v>37</v>
      </c>
      <c r="I123" s="136" t="s">
        <v>130</v>
      </c>
      <c r="J123" s="42"/>
      <c r="K123" s="25" t="s">
        <v>128</v>
      </c>
      <c r="L123" s="132"/>
      <c r="M123" s="130" t="s">
        <v>138</v>
      </c>
      <c r="N123" s="131"/>
      <c r="O123" s="132"/>
      <c r="P123" s="128" t="s">
        <v>132</v>
      </c>
      <c r="Q123" s="126" t="s">
        <v>37</v>
      </c>
      <c r="R123" s="128" t="s">
        <v>129</v>
      </c>
      <c r="S123" s="42"/>
      <c r="T123" s="39" t="s">
        <v>128</v>
      </c>
      <c r="U123" s="25"/>
      <c r="V123" s="130" t="s">
        <v>139</v>
      </c>
      <c r="W123" s="131"/>
      <c r="X123" s="132"/>
      <c r="Y123" s="128" t="s">
        <v>132</v>
      </c>
      <c r="Z123" s="126" t="s">
        <v>37</v>
      </c>
      <c r="AA123" s="128" t="s">
        <v>131</v>
      </c>
      <c r="AB123" s="42"/>
      <c r="AC123" s="39" t="s">
        <v>128</v>
      </c>
      <c r="AD123" s="39"/>
      <c r="AE123" s="130" t="s">
        <v>140</v>
      </c>
      <c r="AF123" s="131"/>
      <c r="AG123" s="132"/>
      <c r="AH123" s="128" t="s">
        <v>132</v>
      </c>
      <c r="AI123" s="126" t="s">
        <v>37</v>
      </c>
      <c r="AJ123" s="128" t="s">
        <v>134</v>
      </c>
      <c r="AK123" s="128" t="s">
        <v>136</v>
      </c>
    </row>
    <row r="124" spans="1:37" ht="28.2" customHeight="1">
      <c r="A124" s="26" t="e">
        <f>'Evaluacion Sistemica'!#REF!</f>
        <v>#REF!</v>
      </c>
      <c r="B124" s="30" t="e">
        <f>'Evaluacion Sistemica'!#REF!</f>
        <v>#REF!</v>
      </c>
      <c r="C124" s="29">
        <f>100%/4</f>
        <v>0.25</v>
      </c>
      <c r="D124" s="133"/>
      <c r="E124" s="134"/>
      <c r="F124" s="135"/>
      <c r="G124" s="129"/>
      <c r="H124" s="127"/>
      <c r="I124" s="136"/>
      <c r="J124" s="42" t="e">
        <f>B124</f>
        <v>#REF!</v>
      </c>
      <c r="K124" s="29">
        <f>100%/4</f>
        <v>0.25</v>
      </c>
      <c r="L124" s="135"/>
      <c r="M124" s="133"/>
      <c r="N124" s="134"/>
      <c r="O124" s="135"/>
      <c r="P124" s="129"/>
      <c r="Q124" s="127"/>
      <c r="R124" s="129"/>
      <c r="S124" s="42" t="e">
        <f>B124</f>
        <v>#REF!</v>
      </c>
      <c r="T124" s="40">
        <f>100%/4</f>
        <v>0.25</v>
      </c>
      <c r="U124" s="29"/>
      <c r="V124" s="133"/>
      <c r="W124" s="134"/>
      <c r="X124" s="135"/>
      <c r="Y124" s="129"/>
      <c r="Z124" s="127"/>
      <c r="AA124" s="129"/>
      <c r="AB124" s="42" t="e">
        <f>J124</f>
        <v>#REF!</v>
      </c>
      <c r="AC124" s="40">
        <f>100%/4</f>
        <v>0.25</v>
      </c>
      <c r="AD124" s="40"/>
      <c r="AE124" s="133"/>
      <c r="AF124" s="134"/>
      <c r="AG124" s="135"/>
      <c r="AH124" s="129"/>
      <c r="AI124" s="127"/>
      <c r="AJ124" s="129"/>
      <c r="AK124" s="129"/>
    </row>
    <row r="125" spans="1:37">
      <c r="A125" s="5"/>
      <c r="B125" s="5"/>
      <c r="C125" s="5"/>
      <c r="D125" s="7" t="s">
        <v>33</v>
      </c>
      <c r="E125" s="7" t="s">
        <v>34</v>
      </c>
      <c r="F125" s="7" t="s">
        <v>35</v>
      </c>
      <c r="G125" s="5"/>
      <c r="H125" s="5"/>
      <c r="I125" s="5"/>
      <c r="J125" s="5"/>
      <c r="K125" s="5"/>
      <c r="L125" s="5"/>
      <c r="M125" s="7" t="s">
        <v>33</v>
      </c>
      <c r="N125" s="7" t="s">
        <v>34</v>
      </c>
      <c r="O125" s="7" t="s">
        <v>35</v>
      </c>
      <c r="P125" s="5"/>
      <c r="Q125" s="5"/>
      <c r="R125" s="5"/>
      <c r="S125" s="5"/>
      <c r="T125" s="5"/>
      <c r="U125" s="5"/>
      <c r="V125" s="7" t="s">
        <v>33</v>
      </c>
      <c r="W125" s="7" t="s">
        <v>34</v>
      </c>
      <c r="X125" s="7" t="s">
        <v>35</v>
      </c>
      <c r="Y125" s="5"/>
      <c r="Z125" s="5"/>
      <c r="AA125" s="5"/>
      <c r="AB125" s="5"/>
      <c r="AC125" s="5"/>
      <c r="AD125" s="5"/>
      <c r="AE125" s="7" t="s">
        <v>33</v>
      </c>
      <c r="AF125" s="7" t="s">
        <v>34</v>
      </c>
      <c r="AG125" s="7" t="s">
        <v>35</v>
      </c>
      <c r="AH125" s="5"/>
      <c r="AI125" s="5"/>
      <c r="AJ125" s="5"/>
      <c r="AK125" s="5"/>
    </row>
    <row r="126" spans="1:37" s="4" customFormat="1" ht="13.8" hidden="1" customHeight="1">
      <c r="A126" s="5"/>
      <c r="B126" s="5"/>
      <c r="C126" s="35"/>
      <c r="D126" s="8">
        <f>C127*50%</f>
        <v>4.1666666666666664E-2</v>
      </c>
      <c r="E126" s="8">
        <f>C127*75%</f>
        <v>6.25E-2</v>
      </c>
      <c r="F126" s="8">
        <f>C127*100%</f>
        <v>8.3333333333333329E-2</v>
      </c>
      <c r="G126" s="5"/>
      <c r="H126" s="5"/>
      <c r="I126" s="5"/>
      <c r="J126" s="5"/>
      <c r="K126" s="5"/>
      <c r="L126" s="5"/>
      <c r="M126" s="8">
        <f>K127*50%</f>
        <v>4.1666666666666664E-2</v>
      </c>
      <c r="N126" s="8">
        <f>K127*75%</f>
        <v>6.25E-2</v>
      </c>
      <c r="O126" s="8">
        <f>K127*100%</f>
        <v>8.3333333333333329E-2</v>
      </c>
      <c r="P126" s="5"/>
      <c r="Q126" s="5"/>
      <c r="R126" s="5"/>
      <c r="S126" s="5"/>
      <c r="T126" s="35"/>
      <c r="U126" s="5"/>
      <c r="V126" s="8">
        <f>T127*50%</f>
        <v>4.1666666666666664E-2</v>
      </c>
      <c r="W126" s="8">
        <f>T127*75%</f>
        <v>6.25E-2</v>
      </c>
      <c r="X126" s="8">
        <f>T127*100%</f>
        <v>8.3333333333333329E-2</v>
      </c>
      <c r="Y126" s="5"/>
      <c r="Z126" s="5"/>
      <c r="AA126" s="5"/>
      <c r="AB126" s="5"/>
      <c r="AC126" s="5"/>
      <c r="AD126" s="5"/>
      <c r="AE126" s="8">
        <f>AC127*50%</f>
        <v>4.1666666666666664E-2</v>
      </c>
      <c r="AF126" s="8">
        <f>AC127*75%</f>
        <v>6.25E-2</v>
      </c>
      <c r="AG126" s="8">
        <f>AC127*100%</f>
        <v>8.3333333333333329E-2</v>
      </c>
      <c r="AH126" s="5"/>
      <c r="AI126" s="5"/>
      <c r="AJ126" s="5"/>
      <c r="AK126" s="5"/>
    </row>
    <row r="127" spans="1:37" ht="15.6">
      <c r="A127" s="5"/>
      <c r="B127" s="18" t="s">
        <v>36</v>
      </c>
      <c r="C127" s="6">
        <f>C124/3</f>
        <v>8.3333333333333329E-2</v>
      </c>
      <c r="D127" s="19"/>
      <c r="E127" s="19"/>
      <c r="F127" s="19"/>
      <c r="G127" s="9">
        <v>1</v>
      </c>
      <c r="H127" s="10">
        <f>INDEX(D126:F126,G127)</f>
        <v>4.1666666666666664E-2</v>
      </c>
      <c r="I127" s="11">
        <f>H127</f>
        <v>4.1666666666666664E-2</v>
      </c>
      <c r="J127" s="18" t="s">
        <v>36</v>
      </c>
      <c r="K127" s="6">
        <f>K124/3</f>
        <v>8.3333333333333329E-2</v>
      </c>
      <c r="L127" s="9" t="e">
        <f>IF(#REF!="Sí",1)+IF(#REF!="No",0)</f>
        <v>#REF!</v>
      </c>
      <c r="M127" s="19"/>
      <c r="N127" s="19"/>
      <c r="O127" s="19"/>
      <c r="P127" s="9">
        <v>3</v>
      </c>
      <c r="Q127" s="10">
        <f>INDEX(M126:O126,P127)</f>
        <v>8.3333333333333329E-2</v>
      </c>
      <c r="R127" s="11">
        <f>Q127</f>
        <v>8.3333333333333329E-2</v>
      </c>
      <c r="S127" s="18"/>
      <c r="T127" s="6">
        <f>T124/3</f>
        <v>8.3333333333333329E-2</v>
      </c>
      <c r="U127" s="9" t="e">
        <f>IF(#REF!="Sí",1)+IF(#REF!="No",0)</f>
        <v>#REF!</v>
      </c>
      <c r="V127" s="19"/>
      <c r="W127" s="19"/>
      <c r="X127" s="19"/>
      <c r="Y127" s="9">
        <v>3</v>
      </c>
      <c r="Z127" s="10">
        <f>INDEX(V126:X126,Y127)</f>
        <v>8.3333333333333329E-2</v>
      </c>
      <c r="AA127" s="11">
        <f>Z127</f>
        <v>8.3333333333333329E-2</v>
      </c>
      <c r="AB127" s="18" t="s">
        <v>36</v>
      </c>
      <c r="AC127" s="6">
        <f>AC124/3</f>
        <v>8.3333333333333329E-2</v>
      </c>
      <c r="AD127" s="9" t="e">
        <f>IF(#REF!="Sí",1)+IF(#REF!="No",0)</f>
        <v>#REF!</v>
      </c>
      <c r="AE127" s="19"/>
      <c r="AF127" s="19"/>
      <c r="AG127" s="19"/>
      <c r="AH127" s="9">
        <v>2</v>
      </c>
      <c r="AI127" s="10">
        <f>INDEX(AE126:AG126,AH127)</f>
        <v>6.25E-2</v>
      </c>
      <c r="AJ127" s="11">
        <f>AI127</f>
        <v>6.25E-2</v>
      </c>
      <c r="AK127" s="12"/>
    </row>
    <row r="128" spans="1:37" ht="14.4" hidden="1" customHeight="1">
      <c r="A128" s="5"/>
      <c r="B128" s="17"/>
      <c r="C128" s="28"/>
      <c r="D128" s="8">
        <f>(C129/2)*1</f>
        <v>4.1666666666666664E-2</v>
      </c>
      <c r="E128" s="8">
        <f>(C129/2)*1.5</f>
        <v>6.25E-2</v>
      </c>
      <c r="F128" s="8">
        <f>(C129/2)*2</f>
        <v>8.3333333333333329E-2</v>
      </c>
      <c r="G128" s="15"/>
      <c r="H128" s="15"/>
      <c r="I128" s="16"/>
      <c r="J128" s="28"/>
      <c r="K128" s="28"/>
      <c r="L128" s="17"/>
      <c r="M128" s="8">
        <f>(K129/2)*1</f>
        <v>4.1666666666666664E-2</v>
      </c>
      <c r="N128" s="8">
        <f>(K129/2)*1.5</f>
        <v>6.25E-2</v>
      </c>
      <c r="O128" s="8">
        <f>(K129/2)*2</f>
        <v>8.3333333333333329E-2</v>
      </c>
      <c r="P128" s="15"/>
      <c r="Q128" s="15"/>
      <c r="R128" s="16"/>
      <c r="S128" s="28"/>
      <c r="T128" s="28"/>
      <c r="U128" s="17"/>
      <c r="V128" s="8">
        <f>(R129/2)*1</f>
        <v>4.1666666666666664E-2</v>
      </c>
      <c r="W128" s="8">
        <f>(R129/2)*1.5</f>
        <v>6.25E-2</v>
      </c>
      <c r="X128" s="8">
        <f>(R129/2)*2</f>
        <v>8.3333333333333329E-2</v>
      </c>
      <c r="Y128" s="15"/>
      <c r="Z128" s="15"/>
      <c r="AA128" s="16"/>
      <c r="AB128" s="28"/>
      <c r="AC128" s="28"/>
      <c r="AD128" s="17"/>
      <c r="AE128" s="8">
        <f>(AC129/2)*1</f>
        <v>4.1666666666666664E-2</v>
      </c>
      <c r="AF128" s="8">
        <f>(AC129/2)*1.5</f>
        <v>6.25E-2</v>
      </c>
      <c r="AG128" s="8">
        <f>(AC129/2)*2</f>
        <v>8.3333333333333329E-2</v>
      </c>
      <c r="AH128" s="15"/>
      <c r="AI128" s="15"/>
      <c r="AJ128" s="16"/>
      <c r="AK128" s="5"/>
    </row>
    <row r="129" spans="1:37" ht="15" thickBot="1">
      <c r="A129" s="5"/>
      <c r="B129" s="18" t="s">
        <v>36</v>
      </c>
      <c r="C129" s="6">
        <f>C124/3</f>
        <v>8.3333333333333329E-2</v>
      </c>
      <c r="D129" s="19"/>
      <c r="E129" s="19"/>
      <c r="F129" s="19"/>
      <c r="G129" s="9">
        <v>1</v>
      </c>
      <c r="H129" s="10">
        <f>INDEX(D128:F128,G129)</f>
        <v>4.1666666666666664E-2</v>
      </c>
      <c r="I129" s="11">
        <f>H129</f>
        <v>4.1666666666666664E-2</v>
      </c>
      <c r="J129" s="18" t="s">
        <v>36</v>
      </c>
      <c r="K129" s="6">
        <f>K124/3</f>
        <v>8.3333333333333329E-2</v>
      </c>
      <c r="L129" s="9" t="e">
        <f>IF(#REF!="Sí",1)+IF(#REF!="No",0)</f>
        <v>#REF!</v>
      </c>
      <c r="M129" s="19"/>
      <c r="N129" s="19"/>
      <c r="O129" s="19"/>
      <c r="P129" s="9">
        <v>3</v>
      </c>
      <c r="Q129" s="10">
        <f>INDEX(M128:O128,P129)</f>
        <v>8.3333333333333329E-2</v>
      </c>
      <c r="R129" s="11">
        <f>Q129</f>
        <v>8.3333333333333329E-2</v>
      </c>
      <c r="S129" s="18"/>
      <c r="T129" s="6">
        <f>T124/3</f>
        <v>8.3333333333333329E-2</v>
      </c>
      <c r="U129" s="9" t="e">
        <f>IF(#REF!="Sí",1)+IF(#REF!="No",0)</f>
        <v>#REF!</v>
      </c>
      <c r="V129" s="19"/>
      <c r="W129" s="19"/>
      <c r="X129" s="19"/>
      <c r="Y129" s="9">
        <v>3</v>
      </c>
      <c r="Z129" s="10">
        <f>INDEX(V128:X128,Y129)</f>
        <v>8.3333333333333329E-2</v>
      </c>
      <c r="AA129" s="11">
        <f>Z129</f>
        <v>8.3333333333333329E-2</v>
      </c>
      <c r="AB129" s="18" t="s">
        <v>36</v>
      </c>
      <c r="AC129" s="6">
        <f>AC124/3</f>
        <v>8.3333333333333329E-2</v>
      </c>
      <c r="AD129" s="9" t="e">
        <f>IF(#REF!="Sí",1)+IF(#REF!="No",0)</f>
        <v>#REF!</v>
      </c>
      <c r="AE129" s="19"/>
      <c r="AF129" s="19"/>
      <c r="AG129" s="19"/>
      <c r="AH129" s="9">
        <v>2</v>
      </c>
      <c r="AI129" s="10">
        <f>INDEX(AE128:AG128,AH129)</f>
        <v>6.25E-2</v>
      </c>
      <c r="AJ129" s="11">
        <f>AI129</f>
        <v>6.25E-2</v>
      </c>
      <c r="AK129" s="5"/>
    </row>
    <row r="130" spans="1:37" ht="14.4" hidden="1" customHeight="1" thickBot="1">
      <c r="A130" s="5"/>
      <c r="B130" s="17"/>
      <c r="C130" s="28"/>
      <c r="D130" s="8">
        <f>(C131/2)*1</f>
        <v>4.1666666666666664E-2</v>
      </c>
      <c r="E130" s="8">
        <f>(C131/2)*1.5</f>
        <v>6.25E-2</v>
      </c>
      <c r="F130" s="8">
        <f>(C131/2)*2</f>
        <v>8.3333333333333329E-2</v>
      </c>
      <c r="G130" s="15"/>
      <c r="H130" s="15"/>
      <c r="I130" s="16"/>
      <c r="J130" s="28"/>
      <c r="K130" s="28"/>
      <c r="L130" s="17"/>
      <c r="M130" s="8">
        <f>(K131/2)*1</f>
        <v>4.1666666666666664E-2</v>
      </c>
      <c r="N130" s="8">
        <f>(K131/2)*1.5</f>
        <v>6.25E-2</v>
      </c>
      <c r="O130" s="8">
        <f>(K131/2)*2</f>
        <v>8.3333333333333329E-2</v>
      </c>
      <c r="P130" s="15"/>
      <c r="Q130" s="15"/>
      <c r="R130" s="16"/>
      <c r="S130" s="28"/>
      <c r="T130" s="28"/>
      <c r="U130" s="17"/>
      <c r="V130" s="8">
        <f>(R131/2)*1</f>
        <v>4.1666666666666664E-2</v>
      </c>
      <c r="W130" s="8">
        <f>(R131/2)*1.5</f>
        <v>6.25E-2</v>
      </c>
      <c r="X130" s="8">
        <f>(R131/2)*2</f>
        <v>8.3333333333333329E-2</v>
      </c>
      <c r="Y130" s="15"/>
      <c r="Z130" s="15"/>
      <c r="AA130" s="16"/>
      <c r="AB130" s="28"/>
      <c r="AC130" s="28"/>
      <c r="AD130" s="17"/>
      <c r="AE130" s="8">
        <f>(AC131/2)*1</f>
        <v>4.1666666666666664E-2</v>
      </c>
      <c r="AF130" s="8">
        <f>(AC131/2)*1.5</f>
        <v>6.25E-2</v>
      </c>
      <c r="AG130" s="8">
        <f>(AC131/2)*2</f>
        <v>8.3333333333333329E-2</v>
      </c>
      <c r="AH130" s="15"/>
      <c r="AI130" s="15"/>
      <c r="AJ130" s="16"/>
      <c r="AK130" s="5"/>
    </row>
    <row r="131" spans="1:37" ht="15" thickBot="1">
      <c r="A131" s="5"/>
      <c r="B131" s="18" t="s">
        <v>36</v>
      </c>
      <c r="C131" s="6">
        <f>C124/3</f>
        <v>8.3333333333333329E-2</v>
      </c>
      <c r="D131" s="19"/>
      <c r="E131" s="19"/>
      <c r="F131" s="19"/>
      <c r="G131" s="9">
        <v>1</v>
      </c>
      <c r="H131" s="10">
        <f>INDEX(D130:F130,G131)</f>
        <v>4.1666666666666664E-2</v>
      </c>
      <c r="I131" s="11">
        <f>H131</f>
        <v>4.1666666666666664E-2</v>
      </c>
      <c r="J131" s="18" t="s">
        <v>36</v>
      </c>
      <c r="K131" s="6">
        <f>K124/3</f>
        <v>8.3333333333333329E-2</v>
      </c>
      <c r="L131" s="9" t="e">
        <f>IF(#REF!="Sí",1)+IF(#REF!="No",0)</f>
        <v>#REF!</v>
      </c>
      <c r="M131" s="19"/>
      <c r="N131" s="19"/>
      <c r="O131" s="19"/>
      <c r="P131" s="9">
        <v>3</v>
      </c>
      <c r="Q131" s="10">
        <f>INDEX(M130:O130,P131)</f>
        <v>8.3333333333333329E-2</v>
      </c>
      <c r="R131" s="11">
        <f>Q131</f>
        <v>8.3333333333333329E-2</v>
      </c>
      <c r="S131" s="18"/>
      <c r="T131" s="6">
        <f>T124/3</f>
        <v>8.3333333333333329E-2</v>
      </c>
      <c r="U131" s="9" t="e">
        <f>IF(#REF!="Sí",1)+IF(#REF!="No",0)</f>
        <v>#REF!</v>
      </c>
      <c r="V131" s="19"/>
      <c r="W131" s="19"/>
      <c r="X131" s="19"/>
      <c r="Y131" s="9">
        <v>3</v>
      </c>
      <c r="Z131" s="10">
        <f>INDEX(V130:X130,Y131)</f>
        <v>8.3333333333333329E-2</v>
      </c>
      <c r="AA131" s="11">
        <f>Z131</f>
        <v>8.3333333333333329E-2</v>
      </c>
      <c r="AB131" s="18" t="s">
        <v>36</v>
      </c>
      <c r="AC131" s="6">
        <f>AC124/3</f>
        <v>8.3333333333333329E-2</v>
      </c>
      <c r="AD131" s="9" t="e">
        <f>IF(#REF!="Sí",1)+IF(#REF!="No",0)</f>
        <v>#REF!</v>
      </c>
      <c r="AE131" s="19"/>
      <c r="AF131" s="19"/>
      <c r="AG131" s="19"/>
      <c r="AH131" s="9">
        <v>2</v>
      </c>
      <c r="AI131" s="33">
        <f>INDEX(AE130:AG130,AH131)</f>
        <v>6.25E-2</v>
      </c>
      <c r="AJ131" s="11">
        <f>AI131</f>
        <v>6.25E-2</v>
      </c>
      <c r="AK131" s="13">
        <f>SUM(I132,R132,AA132,AJ132)</f>
        <v>0.8125</v>
      </c>
    </row>
    <row r="132" spans="1:37" s="4" customFormat="1" ht="14.4" customHeight="1">
      <c r="A132" s="5"/>
      <c r="B132" s="28"/>
      <c r="C132" s="28"/>
      <c r="D132" s="28"/>
      <c r="E132" s="28"/>
      <c r="F132" s="28"/>
      <c r="G132" s="28"/>
      <c r="H132" s="28"/>
      <c r="I132" s="34">
        <f>SUM(I127+I129+I131)</f>
        <v>0.125</v>
      </c>
      <c r="J132" s="28"/>
      <c r="K132" s="28"/>
      <c r="L132"/>
      <c r="M132"/>
      <c r="N132"/>
      <c r="O132"/>
      <c r="P132"/>
      <c r="Q132"/>
      <c r="R132" s="34">
        <f>SUM(R127+R129+R131)</f>
        <v>0.25</v>
      </c>
      <c r="S132" s="28"/>
      <c r="T132" s="28"/>
      <c r="U132"/>
      <c r="V132"/>
      <c r="W132"/>
      <c r="X132"/>
      <c r="Y132"/>
      <c r="Z132"/>
      <c r="AA132" s="34">
        <f>SUM(AA127+AA129+AA131)</f>
        <v>0.25</v>
      </c>
      <c r="AB132" s="28"/>
      <c r="AC132" s="28"/>
      <c r="AD132"/>
      <c r="AE132"/>
      <c r="AF132"/>
      <c r="AG132"/>
      <c r="AH132"/>
      <c r="AI132"/>
      <c r="AJ132" s="34">
        <f>SUM(AJ127+AJ129+AJ131)</f>
        <v>0.1875</v>
      </c>
      <c r="AK132" s="5"/>
    </row>
    <row r="134" spans="1:37" ht="28.8" customHeight="1">
      <c r="A134" s="5"/>
      <c r="B134" s="5"/>
      <c r="C134" s="25" t="s">
        <v>128</v>
      </c>
      <c r="D134" s="130" t="s">
        <v>137</v>
      </c>
      <c r="E134" s="131"/>
      <c r="F134" s="132"/>
      <c r="G134" s="128" t="s">
        <v>132</v>
      </c>
      <c r="H134" s="126" t="s">
        <v>37</v>
      </c>
      <c r="I134" s="136" t="s">
        <v>130</v>
      </c>
      <c r="J134" s="42"/>
      <c r="K134" s="25" t="s">
        <v>128</v>
      </c>
      <c r="L134" s="132"/>
      <c r="M134" s="130" t="s">
        <v>138</v>
      </c>
      <c r="N134" s="131"/>
      <c r="O134" s="132"/>
      <c r="P134" s="128" t="s">
        <v>132</v>
      </c>
      <c r="Q134" s="126" t="s">
        <v>37</v>
      </c>
      <c r="R134" s="128" t="s">
        <v>129</v>
      </c>
      <c r="S134" s="42"/>
      <c r="T134" s="39" t="s">
        <v>128</v>
      </c>
      <c r="U134" s="25"/>
      <c r="V134" s="130" t="s">
        <v>139</v>
      </c>
      <c r="W134" s="131"/>
      <c r="X134" s="132"/>
      <c r="Y134" s="128" t="s">
        <v>132</v>
      </c>
      <c r="Z134" s="126" t="s">
        <v>37</v>
      </c>
      <c r="AA134" s="128" t="s">
        <v>131</v>
      </c>
      <c r="AB134" s="42"/>
      <c r="AC134" s="39" t="s">
        <v>128</v>
      </c>
      <c r="AD134" s="39"/>
      <c r="AE134" s="130" t="s">
        <v>140</v>
      </c>
      <c r="AF134" s="131"/>
      <c r="AG134" s="132"/>
      <c r="AH134" s="128" t="s">
        <v>132</v>
      </c>
      <c r="AI134" s="126" t="s">
        <v>37</v>
      </c>
      <c r="AJ134" s="128" t="s">
        <v>134</v>
      </c>
      <c r="AK134" s="128" t="s">
        <v>136</v>
      </c>
    </row>
    <row r="135" spans="1:37" ht="27" customHeight="1">
      <c r="A135" s="26" t="e">
        <f>'Evaluacion Sistemica'!#REF!</f>
        <v>#REF!</v>
      </c>
      <c r="B135" s="30" t="e">
        <f>'Evaluacion Sistemica'!#REF!</f>
        <v>#REF!</v>
      </c>
      <c r="C135" s="29">
        <f>100%/4</f>
        <v>0.25</v>
      </c>
      <c r="D135" s="133"/>
      <c r="E135" s="134"/>
      <c r="F135" s="135"/>
      <c r="G135" s="129"/>
      <c r="H135" s="127"/>
      <c r="I135" s="136"/>
      <c r="J135" s="42" t="e">
        <f>B135</f>
        <v>#REF!</v>
      </c>
      <c r="K135" s="29">
        <f>100%/4</f>
        <v>0.25</v>
      </c>
      <c r="L135" s="135"/>
      <c r="M135" s="133"/>
      <c r="N135" s="134"/>
      <c r="O135" s="135"/>
      <c r="P135" s="129"/>
      <c r="Q135" s="127"/>
      <c r="R135" s="129"/>
      <c r="S135" s="42" t="e">
        <f>B135</f>
        <v>#REF!</v>
      </c>
      <c r="T135" s="40">
        <f>100%/4</f>
        <v>0.25</v>
      </c>
      <c r="U135" s="29"/>
      <c r="V135" s="133"/>
      <c r="W135" s="134"/>
      <c r="X135" s="135"/>
      <c r="Y135" s="129"/>
      <c r="Z135" s="127"/>
      <c r="AA135" s="129"/>
      <c r="AB135" s="42" t="e">
        <f>J135</f>
        <v>#REF!</v>
      </c>
      <c r="AC135" s="40">
        <f>100%/4</f>
        <v>0.25</v>
      </c>
      <c r="AD135" s="40"/>
      <c r="AE135" s="133"/>
      <c r="AF135" s="134"/>
      <c r="AG135" s="135"/>
      <c r="AH135" s="129"/>
      <c r="AI135" s="127"/>
      <c r="AJ135" s="129"/>
      <c r="AK135" s="129"/>
    </row>
    <row r="136" spans="1:37">
      <c r="A136" s="5"/>
      <c r="B136" s="5"/>
      <c r="C136" s="5"/>
      <c r="D136" s="7" t="s">
        <v>33</v>
      </c>
      <c r="E136" s="7" t="s">
        <v>34</v>
      </c>
      <c r="F136" s="7" t="s">
        <v>35</v>
      </c>
      <c r="G136" s="5"/>
      <c r="H136" s="5"/>
      <c r="I136" s="5"/>
      <c r="J136" s="5"/>
      <c r="K136" s="5"/>
      <c r="L136" s="5"/>
      <c r="M136" s="7" t="s">
        <v>33</v>
      </c>
      <c r="N136" s="7" t="s">
        <v>34</v>
      </c>
      <c r="O136" s="7" t="s">
        <v>35</v>
      </c>
      <c r="P136" s="5"/>
      <c r="Q136" s="5"/>
      <c r="R136" s="5"/>
      <c r="S136" s="5"/>
      <c r="T136" s="5"/>
      <c r="U136" s="5"/>
      <c r="V136" s="7" t="s">
        <v>33</v>
      </c>
      <c r="W136" s="7" t="s">
        <v>34</v>
      </c>
      <c r="X136" s="7" t="s">
        <v>35</v>
      </c>
      <c r="Y136" s="5"/>
      <c r="Z136" s="5"/>
      <c r="AA136" s="5"/>
      <c r="AB136" s="5"/>
      <c r="AC136" s="5"/>
      <c r="AD136" s="5"/>
      <c r="AE136" s="7" t="s">
        <v>33</v>
      </c>
      <c r="AF136" s="7" t="s">
        <v>34</v>
      </c>
      <c r="AG136" s="7" t="s">
        <v>35</v>
      </c>
      <c r="AH136" s="5"/>
      <c r="AI136" s="5"/>
      <c r="AJ136" s="5"/>
      <c r="AK136" s="5"/>
    </row>
    <row r="137" spans="1:37" s="4" customFormat="1" ht="13.8" hidden="1" customHeight="1">
      <c r="A137" s="5"/>
      <c r="B137" s="5"/>
      <c r="C137" s="35"/>
      <c r="D137" s="8">
        <f>C138*50%</f>
        <v>4.1666666666666664E-2</v>
      </c>
      <c r="E137" s="8">
        <f>C138*75%</f>
        <v>6.25E-2</v>
      </c>
      <c r="F137" s="8">
        <f>C138*100%</f>
        <v>8.3333333333333329E-2</v>
      </c>
      <c r="G137" s="5"/>
      <c r="H137" s="5"/>
      <c r="I137" s="5"/>
      <c r="J137" s="5"/>
      <c r="K137" s="5"/>
      <c r="L137" s="5"/>
      <c r="M137" s="8">
        <f>K138*50%</f>
        <v>4.1666666666666664E-2</v>
      </c>
      <c r="N137" s="8">
        <f>K138*75%</f>
        <v>6.25E-2</v>
      </c>
      <c r="O137" s="8">
        <f>K138*100%</f>
        <v>8.3333333333333329E-2</v>
      </c>
      <c r="P137" s="5"/>
      <c r="Q137" s="5"/>
      <c r="R137" s="5"/>
      <c r="S137" s="5"/>
      <c r="T137" s="35"/>
      <c r="U137" s="5"/>
      <c r="V137" s="8">
        <f>T138*50%</f>
        <v>4.1666666666666664E-2</v>
      </c>
      <c r="W137" s="8">
        <f>T138*75%</f>
        <v>6.25E-2</v>
      </c>
      <c r="X137" s="8">
        <f>T138*100%</f>
        <v>8.3333333333333329E-2</v>
      </c>
      <c r="Y137" s="5"/>
      <c r="Z137" s="5"/>
      <c r="AA137" s="5"/>
      <c r="AB137" s="5"/>
      <c r="AC137" s="5"/>
      <c r="AD137" s="5"/>
      <c r="AE137" s="8">
        <f>AC138*50%</f>
        <v>4.1666666666666664E-2</v>
      </c>
      <c r="AF137" s="8">
        <f>AC138*75%</f>
        <v>6.25E-2</v>
      </c>
      <c r="AG137" s="8">
        <f>AC138*100%</f>
        <v>8.3333333333333329E-2</v>
      </c>
      <c r="AH137" s="5"/>
      <c r="AI137" s="5"/>
      <c r="AJ137" s="5"/>
      <c r="AK137" s="5"/>
    </row>
    <row r="138" spans="1:37" ht="15.6">
      <c r="A138" s="5"/>
      <c r="B138" s="18" t="s">
        <v>36</v>
      </c>
      <c r="C138" s="6">
        <f>C135/3</f>
        <v>8.3333333333333329E-2</v>
      </c>
      <c r="D138" s="19"/>
      <c r="E138" s="19"/>
      <c r="F138" s="19"/>
      <c r="G138" s="9">
        <v>1</v>
      </c>
      <c r="H138" s="10">
        <f>INDEX(D137:F137,G138)</f>
        <v>4.1666666666666664E-2</v>
      </c>
      <c r="I138" s="11">
        <f>H138</f>
        <v>4.1666666666666664E-2</v>
      </c>
      <c r="J138" s="18" t="s">
        <v>36</v>
      </c>
      <c r="K138" s="6">
        <f>K135/3</f>
        <v>8.3333333333333329E-2</v>
      </c>
      <c r="L138" s="9" t="e">
        <f>IF(#REF!="Sí",1)+IF(#REF!="No",0)</f>
        <v>#REF!</v>
      </c>
      <c r="M138" s="19"/>
      <c r="N138" s="19"/>
      <c r="O138" s="19"/>
      <c r="P138" s="9">
        <v>3</v>
      </c>
      <c r="Q138" s="10">
        <f>INDEX(M137:O137,P138)</f>
        <v>8.3333333333333329E-2</v>
      </c>
      <c r="R138" s="11">
        <f>Q138</f>
        <v>8.3333333333333329E-2</v>
      </c>
      <c r="S138" s="18"/>
      <c r="T138" s="6">
        <f>T135/3</f>
        <v>8.3333333333333329E-2</v>
      </c>
      <c r="U138" s="9" t="e">
        <f>IF(#REF!="Sí",1)+IF(#REF!="No",0)</f>
        <v>#REF!</v>
      </c>
      <c r="V138" s="19"/>
      <c r="W138" s="19"/>
      <c r="X138" s="19"/>
      <c r="Y138" s="9">
        <v>3</v>
      </c>
      <c r="Z138" s="10">
        <f>INDEX(V137:X137,Y138)</f>
        <v>8.3333333333333329E-2</v>
      </c>
      <c r="AA138" s="11">
        <f>Z138</f>
        <v>8.3333333333333329E-2</v>
      </c>
      <c r="AB138" s="18" t="s">
        <v>36</v>
      </c>
      <c r="AC138" s="6">
        <f>AC135/3</f>
        <v>8.3333333333333329E-2</v>
      </c>
      <c r="AD138" s="9" t="e">
        <f>IF(#REF!="Sí",1)+IF(#REF!="No",0)</f>
        <v>#REF!</v>
      </c>
      <c r="AE138" s="19"/>
      <c r="AF138" s="19"/>
      <c r="AG138" s="19"/>
      <c r="AH138" s="9">
        <v>2</v>
      </c>
      <c r="AI138" s="10">
        <f>INDEX(AE137:AG137,AH138)</f>
        <v>6.25E-2</v>
      </c>
      <c r="AJ138" s="11">
        <f>AI138</f>
        <v>6.25E-2</v>
      </c>
      <c r="AK138" s="12"/>
    </row>
    <row r="139" spans="1:37" ht="14.4" hidden="1" customHeight="1">
      <c r="A139" s="5"/>
      <c r="B139" s="17"/>
      <c r="C139" s="28"/>
      <c r="D139" s="8">
        <f>(C140/2)*1</f>
        <v>4.1666666666666664E-2</v>
      </c>
      <c r="E139" s="8">
        <f>(C140/2)*1.5</f>
        <v>6.25E-2</v>
      </c>
      <c r="F139" s="8">
        <f>(C140/2)*2</f>
        <v>8.3333333333333329E-2</v>
      </c>
      <c r="G139" s="15"/>
      <c r="H139" s="15"/>
      <c r="I139" s="16"/>
      <c r="J139" s="28"/>
      <c r="K139" s="28"/>
      <c r="L139" s="17"/>
      <c r="M139" s="8">
        <f>(K140/2)*1</f>
        <v>4.1666666666666664E-2</v>
      </c>
      <c r="N139" s="8">
        <f>(K140/2)*1.5</f>
        <v>6.25E-2</v>
      </c>
      <c r="O139" s="8">
        <f>(K140/2)*2</f>
        <v>8.3333333333333329E-2</v>
      </c>
      <c r="P139" s="15"/>
      <c r="Q139" s="15"/>
      <c r="R139" s="16"/>
      <c r="S139" s="28"/>
      <c r="T139" s="28"/>
      <c r="U139" s="17"/>
      <c r="V139" s="8">
        <f>(R140/2)*1</f>
        <v>4.1666666666666664E-2</v>
      </c>
      <c r="W139" s="8">
        <f>(R140/2)*1.5</f>
        <v>6.25E-2</v>
      </c>
      <c r="X139" s="8">
        <f>(R140/2)*2</f>
        <v>8.3333333333333329E-2</v>
      </c>
      <c r="Y139" s="15"/>
      <c r="Z139" s="15"/>
      <c r="AA139" s="16"/>
      <c r="AB139" s="28"/>
      <c r="AC139" s="28"/>
      <c r="AD139" s="17"/>
      <c r="AE139" s="8">
        <f>(AC140/2)*1</f>
        <v>4.1666666666666664E-2</v>
      </c>
      <c r="AF139" s="8">
        <f>(AC140/2)*1.5</f>
        <v>6.25E-2</v>
      </c>
      <c r="AG139" s="8">
        <f>(AC140/2)*2</f>
        <v>8.3333333333333329E-2</v>
      </c>
      <c r="AH139" s="15"/>
      <c r="AI139" s="15"/>
      <c r="AJ139" s="16"/>
      <c r="AK139" s="5"/>
    </row>
    <row r="140" spans="1:37" ht="15" thickBot="1">
      <c r="A140" s="5"/>
      <c r="B140" s="18" t="s">
        <v>36</v>
      </c>
      <c r="C140" s="6">
        <f>C135/3</f>
        <v>8.3333333333333329E-2</v>
      </c>
      <c r="D140" s="19"/>
      <c r="E140" s="19"/>
      <c r="F140" s="19"/>
      <c r="G140" s="9">
        <v>1</v>
      </c>
      <c r="H140" s="10">
        <f>INDEX(D139:F139,G140)</f>
        <v>4.1666666666666664E-2</v>
      </c>
      <c r="I140" s="11">
        <f>H140</f>
        <v>4.1666666666666664E-2</v>
      </c>
      <c r="J140" s="18" t="s">
        <v>36</v>
      </c>
      <c r="K140" s="6">
        <f>K135/3</f>
        <v>8.3333333333333329E-2</v>
      </c>
      <c r="L140" s="9" t="e">
        <f>IF(#REF!="Sí",1)+IF(#REF!="No",0)</f>
        <v>#REF!</v>
      </c>
      <c r="M140" s="19"/>
      <c r="N140" s="19"/>
      <c r="O140" s="19"/>
      <c r="P140" s="9">
        <v>3</v>
      </c>
      <c r="Q140" s="10">
        <f>INDEX(M139:O139,P140)</f>
        <v>8.3333333333333329E-2</v>
      </c>
      <c r="R140" s="11">
        <f>Q140</f>
        <v>8.3333333333333329E-2</v>
      </c>
      <c r="S140" s="18"/>
      <c r="T140" s="6">
        <f>T135/3</f>
        <v>8.3333333333333329E-2</v>
      </c>
      <c r="U140" s="9" t="e">
        <f>IF(#REF!="Sí",1)+IF(#REF!="No",0)</f>
        <v>#REF!</v>
      </c>
      <c r="V140" s="19"/>
      <c r="W140" s="19"/>
      <c r="X140" s="19"/>
      <c r="Y140" s="9">
        <v>3</v>
      </c>
      <c r="Z140" s="10">
        <f>INDEX(V139:X139,Y140)</f>
        <v>8.3333333333333329E-2</v>
      </c>
      <c r="AA140" s="11">
        <f>Z140</f>
        <v>8.3333333333333329E-2</v>
      </c>
      <c r="AB140" s="18" t="s">
        <v>36</v>
      </c>
      <c r="AC140" s="6">
        <f>AC135/3</f>
        <v>8.3333333333333329E-2</v>
      </c>
      <c r="AD140" s="9" t="e">
        <f>IF(#REF!="Sí",1)+IF(#REF!="No",0)</f>
        <v>#REF!</v>
      </c>
      <c r="AE140" s="19"/>
      <c r="AF140" s="19"/>
      <c r="AG140" s="19"/>
      <c r="AH140" s="9">
        <v>2</v>
      </c>
      <c r="AI140" s="10">
        <f>INDEX(AE139:AG139,AH140)</f>
        <v>6.25E-2</v>
      </c>
      <c r="AJ140" s="11">
        <f>AI140</f>
        <v>6.25E-2</v>
      </c>
      <c r="AK140" s="5"/>
    </row>
    <row r="141" spans="1:37" ht="14.4" hidden="1" customHeight="1" thickBot="1">
      <c r="A141" s="5"/>
      <c r="B141" s="17"/>
      <c r="C141" s="28"/>
      <c r="D141" s="8">
        <f>(C142/2)*1</f>
        <v>4.1666666666666664E-2</v>
      </c>
      <c r="E141" s="8">
        <f>(C142/2)*1.5</f>
        <v>6.25E-2</v>
      </c>
      <c r="F141" s="8">
        <f>(C142/2)*2</f>
        <v>8.3333333333333329E-2</v>
      </c>
      <c r="G141" s="15"/>
      <c r="H141" s="15"/>
      <c r="I141" s="16"/>
      <c r="J141" s="28"/>
      <c r="K141" s="28"/>
      <c r="L141" s="17"/>
      <c r="M141" s="8">
        <f>(K142/2)*1</f>
        <v>4.1666666666666664E-2</v>
      </c>
      <c r="N141" s="8">
        <f>(K142/2)*1.5</f>
        <v>6.25E-2</v>
      </c>
      <c r="O141" s="8">
        <f>(K142/2)*2</f>
        <v>8.3333333333333329E-2</v>
      </c>
      <c r="P141" s="15"/>
      <c r="Q141" s="15"/>
      <c r="R141" s="16"/>
      <c r="S141" s="28"/>
      <c r="T141" s="28"/>
      <c r="U141" s="17"/>
      <c r="V141" s="8">
        <f>(R142/2)*1</f>
        <v>4.1666666666666664E-2</v>
      </c>
      <c r="W141" s="8">
        <f>(R142/2)*1.5</f>
        <v>6.25E-2</v>
      </c>
      <c r="X141" s="8">
        <f>(R142/2)*2</f>
        <v>8.3333333333333329E-2</v>
      </c>
      <c r="Y141" s="15"/>
      <c r="Z141" s="15"/>
      <c r="AA141" s="16"/>
      <c r="AB141" s="28"/>
      <c r="AC141" s="28"/>
      <c r="AD141" s="17"/>
      <c r="AE141" s="8">
        <f>(AC142/2)*1</f>
        <v>4.1666666666666664E-2</v>
      </c>
      <c r="AF141" s="8">
        <f>(AC142/2)*1.5</f>
        <v>6.25E-2</v>
      </c>
      <c r="AG141" s="8">
        <f>(AC142/2)*2</f>
        <v>8.3333333333333329E-2</v>
      </c>
      <c r="AH141" s="15"/>
      <c r="AI141" s="15"/>
      <c r="AJ141" s="16"/>
      <c r="AK141" s="5"/>
    </row>
    <row r="142" spans="1:37" ht="15" thickBot="1">
      <c r="A142" s="5"/>
      <c r="B142" s="18" t="s">
        <v>36</v>
      </c>
      <c r="C142" s="6">
        <f>C135/3</f>
        <v>8.3333333333333329E-2</v>
      </c>
      <c r="D142" s="19"/>
      <c r="E142" s="19"/>
      <c r="F142" s="19"/>
      <c r="G142" s="9">
        <v>1</v>
      </c>
      <c r="H142" s="10">
        <f>INDEX(D141:F141,G142)</f>
        <v>4.1666666666666664E-2</v>
      </c>
      <c r="I142" s="11">
        <f>H142</f>
        <v>4.1666666666666664E-2</v>
      </c>
      <c r="J142" s="18" t="s">
        <v>36</v>
      </c>
      <c r="K142" s="6">
        <f>K135/3</f>
        <v>8.3333333333333329E-2</v>
      </c>
      <c r="L142" s="9" t="e">
        <f>IF(#REF!="Sí",1)+IF(#REF!="No",0)</f>
        <v>#REF!</v>
      </c>
      <c r="M142" s="19"/>
      <c r="N142" s="19"/>
      <c r="O142" s="19"/>
      <c r="P142" s="9">
        <v>3</v>
      </c>
      <c r="Q142" s="10">
        <f>INDEX(M141:O141,P142)</f>
        <v>8.3333333333333329E-2</v>
      </c>
      <c r="R142" s="11">
        <f>Q142</f>
        <v>8.3333333333333329E-2</v>
      </c>
      <c r="S142" s="18"/>
      <c r="T142" s="6">
        <f>T135/3</f>
        <v>8.3333333333333329E-2</v>
      </c>
      <c r="U142" s="9" t="e">
        <f>IF(#REF!="Sí",1)+IF(#REF!="No",0)</f>
        <v>#REF!</v>
      </c>
      <c r="V142" s="19"/>
      <c r="W142" s="19"/>
      <c r="X142" s="19"/>
      <c r="Y142" s="9">
        <v>3</v>
      </c>
      <c r="Z142" s="10">
        <f>INDEX(V141:X141,Y142)</f>
        <v>8.3333333333333329E-2</v>
      </c>
      <c r="AA142" s="11">
        <f>Z142</f>
        <v>8.3333333333333329E-2</v>
      </c>
      <c r="AB142" s="18" t="s">
        <v>36</v>
      </c>
      <c r="AC142" s="6">
        <f>AC135/3</f>
        <v>8.3333333333333329E-2</v>
      </c>
      <c r="AD142" s="9" t="e">
        <f>IF(#REF!="Sí",1)+IF(#REF!="No",0)</f>
        <v>#REF!</v>
      </c>
      <c r="AE142" s="19"/>
      <c r="AF142" s="19"/>
      <c r="AG142" s="19"/>
      <c r="AH142" s="9">
        <v>2</v>
      </c>
      <c r="AI142" s="33">
        <f>INDEX(AE141:AG141,AH142)</f>
        <v>6.25E-2</v>
      </c>
      <c r="AJ142" s="11">
        <f>AI142</f>
        <v>6.25E-2</v>
      </c>
      <c r="AK142" s="13">
        <f>SUM(I143,R143,AA143,AJ143)</f>
        <v>0.8125</v>
      </c>
    </row>
    <row r="143" spans="1:37" s="4" customFormat="1" ht="14.4" customHeight="1">
      <c r="A143" s="5"/>
      <c r="B143" s="28"/>
      <c r="C143" s="28"/>
      <c r="D143" s="28"/>
      <c r="E143" s="28"/>
      <c r="F143" s="28"/>
      <c r="G143" s="28"/>
      <c r="H143" s="28"/>
      <c r="I143" s="34">
        <f>SUM(I138+I140+I142)</f>
        <v>0.125</v>
      </c>
      <c r="J143" s="28"/>
      <c r="K143" s="28"/>
      <c r="L143"/>
      <c r="M143"/>
      <c r="N143"/>
      <c r="O143"/>
      <c r="P143"/>
      <c r="Q143"/>
      <c r="R143" s="34">
        <f>SUM(R138+R140+R142)</f>
        <v>0.25</v>
      </c>
      <c r="S143" s="28"/>
      <c r="T143" s="28"/>
      <c r="U143"/>
      <c r="V143"/>
      <c r="W143"/>
      <c r="X143"/>
      <c r="Y143"/>
      <c r="Z143"/>
      <c r="AA143" s="34">
        <f>SUM(AA138+AA140+AA142)</f>
        <v>0.25</v>
      </c>
      <c r="AB143" s="28"/>
      <c r="AC143" s="28"/>
      <c r="AD143"/>
      <c r="AE143"/>
      <c r="AF143"/>
      <c r="AG143"/>
      <c r="AH143"/>
      <c r="AI143"/>
      <c r="AJ143" s="34">
        <f>SUM(AJ138+AJ140+AJ142)</f>
        <v>0.1875</v>
      </c>
      <c r="AK143" s="5"/>
    </row>
    <row r="145" spans="1:37" ht="28.8" customHeight="1">
      <c r="A145" s="5"/>
      <c r="B145" s="5"/>
      <c r="C145" s="25" t="s">
        <v>128</v>
      </c>
      <c r="D145" s="130" t="s">
        <v>137</v>
      </c>
      <c r="E145" s="131"/>
      <c r="F145" s="132"/>
      <c r="G145" s="128" t="s">
        <v>132</v>
      </c>
      <c r="H145" s="126" t="s">
        <v>37</v>
      </c>
      <c r="I145" s="136" t="s">
        <v>130</v>
      </c>
      <c r="J145" s="42"/>
      <c r="K145" s="25" t="s">
        <v>128</v>
      </c>
      <c r="L145" s="132"/>
      <c r="M145" s="130" t="s">
        <v>138</v>
      </c>
      <c r="N145" s="131"/>
      <c r="O145" s="132"/>
      <c r="P145" s="128" t="s">
        <v>132</v>
      </c>
      <c r="Q145" s="126" t="s">
        <v>37</v>
      </c>
      <c r="R145" s="128" t="s">
        <v>129</v>
      </c>
      <c r="S145" s="42"/>
      <c r="T145" s="39" t="s">
        <v>128</v>
      </c>
      <c r="U145" s="25"/>
      <c r="V145" s="130" t="s">
        <v>139</v>
      </c>
      <c r="W145" s="131"/>
      <c r="X145" s="132"/>
      <c r="Y145" s="128" t="s">
        <v>132</v>
      </c>
      <c r="Z145" s="126" t="s">
        <v>37</v>
      </c>
      <c r="AA145" s="128" t="s">
        <v>131</v>
      </c>
      <c r="AB145" s="42"/>
      <c r="AC145" s="39" t="s">
        <v>128</v>
      </c>
      <c r="AD145" s="39"/>
      <c r="AE145" s="130" t="s">
        <v>140</v>
      </c>
      <c r="AF145" s="131"/>
      <c r="AG145" s="132"/>
      <c r="AH145" s="128" t="s">
        <v>132</v>
      </c>
      <c r="AI145" s="126" t="s">
        <v>37</v>
      </c>
      <c r="AJ145" s="128" t="s">
        <v>134</v>
      </c>
      <c r="AK145" s="128" t="s">
        <v>136</v>
      </c>
    </row>
    <row r="146" spans="1:37" ht="28.8" customHeight="1">
      <c r="A146" s="27" t="e">
        <f>'Evaluacion Sistemica'!#REF!</f>
        <v>#REF!</v>
      </c>
      <c r="B146" s="27" t="e">
        <f>'Evaluacion Sistemica'!#REF!</f>
        <v>#REF!</v>
      </c>
      <c r="C146" s="29">
        <f>100%/4</f>
        <v>0.25</v>
      </c>
      <c r="D146" s="133"/>
      <c r="E146" s="134"/>
      <c r="F146" s="135"/>
      <c r="G146" s="129"/>
      <c r="H146" s="127"/>
      <c r="I146" s="136"/>
      <c r="J146" s="42" t="e">
        <f>B146</f>
        <v>#REF!</v>
      </c>
      <c r="K146" s="29">
        <f>100%/4</f>
        <v>0.25</v>
      </c>
      <c r="L146" s="135"/>
      <c r="M146" s="133"/>
      <c r="N146" s="134"/>
      <c r="O146" s="135"/>
      <c r="P146" s="129"/>
      <c r="Q146" s="127"/>
      <c r="R146" s="129"/>
      <c r="S146" s="42" t="e">
        <f>B146</f>
        <v>#REF!</v>
      </c>
      <c r="T146" s="40">
        <f>100%/4</f>
        <v>0.25</v>
      </c>
      <c r="U146" s="29"/>
      <c r="V146" s="133"/>
      <c r="W146" s="134"/>
      <c r="X146" s="135"/>
      <c r="Y146" s="129"/>
      <c r="Z146" s="127"/>
      <c r="AA146" s="129"/>
      <c r="AB146" s="42" t="e">
        <f>J146</f>
        <v>#REF!</v>
      </c>
      <c r="AC146" s="40">
        <f>100%/4</f>
        <v>0.25</v>
      </c>
      <c r="AD146" s="40"/>
      <c r="AE146" s="133"/>
      <c r="AF146" s="134"/>
      <c r="AG146" s="135"/>
      <c r="AH146" s="129"/>
      <c r="AI146" s="127"/>
      <c r="AJ146" s="129"/>
      <c r="AK146" s="129"/>
    </row>
    <row r="147" spans="1:37">
      <c r="A147" s="5"/>
      <c r="B147" s="5"/>
      <c r="C147" s="5"/>
      <c r="D147" s="7" t="s">
        <v>33</v>
      </c>
      <c r="E147" s="7" t="s">
        <v>34</v>
      </c>
      <c r="F147" s="7" t="s">
        <v>35</v>
      </c>
      <c r="G147" s="5"/>
      <c r="H147" s="5"/>
      <c r="I147" s="5"/>
      <c r="J147" s="5"/>
      <c r="K147" s="5"/>
      <c r="L147" s="5"/>
      <c r="M147" s="7" t="s">
        <v>33</v>
      </c>
      <c r="N147" s="7" t="s">
        <v>34</v>
      </c>
      <c r="O147" s="7" t="s">
        <v>35</v>
      </c>
      <c r="P147" s="5"/>
      <c r="Q147" s="5"/>
      <c r="R147" s="5"/>
      <c r="S147" s="5"/>
      <c r="T147" s="5"/>
      <c r="U147" s="5"/>
      <c r="V147" s="7" t="s">
        <v>33</v>
      </c>
      <c r="W147" s="7" t="s">
        <v>34</v>
      </c>
      <c r="X147" s="7" t="s">
        <v>35</v>
      </c>
      <c r="Y147" s="5"/>
      <c r="Z147" s="5"/>
      <c r="AA147" s="5"/>
      <c r="AB147" s="5"/>
      <c r="AC147" s="5"/>
      <c r="AD147" s="5"/>
      <c r="AE147" s="7" t="s">
        <v>33</v>
      </c>
      <c r="AF147" s="7" t="s">
        <v>34</v>
      </c>
      <c r="AG147" s="7" t="s">
        <v>35</v>
      </c>
      <c r="AH147" s="5"/>
      <c r="AI147" s="5"/>
      <c r="AJ147" s="5"/>
      <c r="AK147" s="5"/>
    </row>
    <row r="148" spans="1:37" s="4" customFormat="1" ht="13.8" hidden="1" customHeight="1">
      <c r="A148" s="5"/>
      <c r="B148" s="5"/>
      <c r="C148" s="35"/>
      <c r="D148" s="8">
        <f>C149*50%</f>
        <v>4.1666666666666664E-2</v>
      </c>
      <c r="E148" s="8">
        <f>C149*75%</f>
        <v>6.25E-2</v>
      </c>
      <c r="F148" s="8">
        <f>C149*100%</f>
        <v>8.3333333333333329E-2</v>
      </c>
      <c r="G148" s="5"/>
      <c r="H148" s="5"/>
      <c r="I148" s="5"/>
      <c r="J148" s="5"/>
      <c r="K148" s="5"/>
      <c r="L148" s="5"/>
      <c r="M148" s="8">
        <f>K149*50%</f>
        <v>4.1666666666666664E-2</v>
      </c>
      <c r="N148" s="8">
        <f>K149*75%</f>
        <v>6.25E-2</v>
      </c>
      <c r="O148" s="8">
        <f>K149*100%</f>
        <v>8.3333333333333329E-2</v>
      </c>
      <c r="P148" s="5"/>
      <c r="Q148" s="5"/>
      <c r="R148" s="5"/>
      <c r="S148" s="5"/>
      <c r="T148" s="35"/>
      <c r="U148" s="5"/>
      <c r="V148" s="8">
        <f>T149*50%</f>
        <v>4.1666666666666664E-2</v>
      </c>
      <c r="W148" s="8">
        <f>T149*75%</f>
        <v>6.25E-2</v>
      </c>
      <c r="X148" s="8">
        <f>T149*100%</f>
        <v>8.3333333333333329E-2</v>
      </c>
      <c r="Y148" s="5"/>
      <c r="Z148" s="5"/>
      <c r="AA148" s="5"/>
      <c r="AB148" s="5"/>
      <c r="AC148" s="5"/>
      <c r="AD148" s="5"/>
      <c r="AE148" s="8">
        <f>AC149*50%</f>
        <v>4.1666666666666664E-2</v>
      </c>
      <c r="AF148" s="8">
        <f>AC149*75%</f>
        <v>6.25E-2</v>
      </c>
      <c r="AG148" s="8">
        <f>AC149*100%</f>
        <v>8.3333333333333329E-2</v>
      </c>
      <c r="AH148" s="5"/>
      <c r="AI148" s="5"/>
      <c r="AJ148" s="5"/>
      <c r="AK148" s="5"/>
    </row>
    <row r="149" spans="1:37" ht="15.6">
      <c r="A149" s="5"/>
      <c r="B149" s="18" t="s">
        <v>36</v>
      </c>
      <c r="C149" s="6">
        <f>C146/3</f>
        <v>8.3333333333333329E-2</v>
      </c>
      <c r="D149" s="19"/>
      <c r="E149" s="19"/>
      <c r="F149" s="19"/>
      <c r="G149" s="9">
        <v>1</v>
      </c>
      <c r="H149" s="10">
        <f>INDEX(D148:F148,G149)</f>
        <v>4.1666666666666664E-2</v>
      </c>
      <c r="I149" s="11">
        <f>H149</f>
        <v>4.1666666666666664E-2</v>
      </c>
      <c r="J149" s="18" t="s">
        <v>36</v>
      </c>
      <c r="K149" s="6">
        <f>K146/3</f>
        <v>8.3333333333333329E-2</v>
      </c>
      <c r="L149" s="9" t="e">
        <f>IF(#REF!="Sí",1)+IF(#REF!="No",0)</f>
        <v>#REF!</v>
      </c>
      <c r="M149" s="19"/>
      <c r="N149" s="19"/>
      <c r="O149" s="19"/>
      <c r="P149" s="9">
        <v>3</v>
      </c>
      <c r="Q149" s="10">
        <f>INDEX(M148:O148,P149)</f>
        <v>8.3333333333333329E-2</v>
      </c>
      <c r="R149" s="11">
        <f>Q149</f>
        <v>8.3333333333333329E-2</v>
      </c>
      <c r="S149" s="18"/>
      <c r="T149" s="6">
        <f>T146/3</f>
        <v>8.3333333333333329E-2</v>
      </c>
      <c r="U149" s="9" t="e">
        <f>IF(#REF!="Sí",1)+IF(#REF!="No",0)</f>
        <v>#REF!</v>
      </c>
      <c r="V149" s="19"/>
      <c r="W149" s="19"/>
      <c r="X149" s="19"/>
      <c r="Y149" s="9">
        <v>3</v>
      </c>
      <c r="Z149" s="10">
        <f>INDEX(V148:X148,Y149)</f>
        <v>8.3333333333333329E-2</v>
      </c>
      <c r="AA149" s="11">
        <f>Z149</f>
        <v>8.3333333333333329E-2</v>
      </c>
      <c r="AB149" s="18" t="s">
        <v>36</v>
      </c>
      <c r="AC149" s="6">
        <f>AC146/3</f>
        <v>8.3333333333333329E-2</v>
      </c>
      <c r="AD149" s="9" t="e">
        <f>IF(#REF!="Sí",1)+IF(#REF!="No",0)</f>
        <v>#REF!</v>
      </c>
      <c r="AE149" s="19"/>
      <c r="AF149" s="19"/>
      <c r="AG149" s="19"/>
      <c r="AH149" s="9">
        <v>2</v>
      </c>
      <c r="AI149" s="10">
        <f>INDEX(AE148:AG148,AH149)</f>
        <v>6.25E-2</v>
      </c>
      <c r="AJ149" s="11">
        <f>AI149</f>
        <v>6.25E-2</v>
      </c>
      <c r="AK149" s="12"/>
    </row>
    <row r="150" spans="1:37" ht="14.4" hidden="1" customHeight="1">
      <c r="A150" s="5"/>
      <c r="B150" s="17"/>
      <c r="C150" s="28"/>
      <c r="D150" s="8">
        <f>(C151/2)*1</f>
        <v>4.1666666666666664E-2</v>
      </c>
      <c r="E150" s="8">
        <f>(C151/2)*1.5</f>
        <v>6.25E-2</v>
      </c>
      <c r="F150" s="8">
        <f>(C151/2)*2</f>
        <v>8.3333333333333329E-2</v>
      </c>
      <c r="G150" s="15"/>
      <c r="H150" s="15"/>
      <c r="I150" s="16"/>
      <c r="J150" s="28"/>
      <c r="K150" s="28"/>
      <c r="L150" s="17"/>
      <c r="M150" s="8">
        <f>(K151/2)*1</f>
        <v>4.1666666666666664E-2</v>
      </c>
      <c r="N150" s="8">
        <f>(K151/2)*1.5</f>
        <v>6.25E-2</v>
      </c>
      <c r="O150" s="8">
        <f>(K151/2)*2</f>
        <v>8.3333333333333329E-2</v>
      </c>
      <c r="P150" s="15"/>
      <c r="Q150" s="15"/>
      <c r="R150" s="16"/>
      <c r="S150" s="28"/>
      <c r="T150" s="28"/>
      <c r="U150" s="17"/>
      <c r="V150" s="8">
        <f>(R151/2)*1</f>
        <v>4.1666666666666664E-2</v>
      </c>
      <c r="W150" s="8">
        <f>(R151/2)*1.5</f>
        <v>6.25E-2</v>
      </c>
      <c r="X150" s="8">
        <f>(R151/2)*2</f>
        <v>8.3333333333333329E-2</v>
      </c>
      <c r="Y150" s="15"/>
      <c r="Z150" s="15"/>
      <c r="AA150" s="16"/>
      <c r="AB150" s="28"/>
      <c r="AC150" s="28"/>
      <c r="AD150" s="17"/>
      <c r="AE150" s="8">
        <f>(AC151/2)*1</f>
        <v>4.1666666666666664E-2</v>
      </c>
      <c r="AF150" s="8">
        <f>(AC151/2)*1.5</f>
        <v>6.25E-2</v>
      </c>
      <c r="AG150" s="8">
        <f>(AC151/2)*2</f>
        <v>8.3333333333333329E-2</v>
      </c>
      <c r="AH150" s="15"/>
      <c r="AI150" s="15"/>
      <c r="AJ150" s="16"/>
      <c r="AK150" s="5"/>
    </row>
    <row r="151" spans="1:37" ht="15" thickBot="1">
      <c r="A151" s="5"/>
      <c r="B151" s="18" t="s">
        <v>36</v>
      </c>
      <c r="C151" s="6">
        <f>C146/3</f>
        <v>8.3333333333333329E-2</v>
      </c>
      <c r="D151" s="19"/>
      <c r="E151" s="19"/>
      <c r="F151" s="19"/>
      <c r="G151" s="9">
        <v>1</v>
      </c>
      <c r="H151" s="10">
        <f>INDEX(D150:F150,G151)</f>
        <v>4.1666666666666664E-2</v>
      </c>
      <c r="I151" s="11">
        <f>H151</f>
        <v>4.1666666666666664E-2</v>
      </c>
      <c r="J151" s="18" t="s">
        <v>36</v>
      </c>
      <c r="K151" s="6">
        <f>K146/3</f>
        <v>8.3333333333333329E-2</v>
      </c>
      <c r="L151" s="9" t="e">
        <f>IF(#REF!="Sí",1)+IF(#REF!="No",0)</f>
        <v>#REF!</v>
      </c>
      <c r="M151" s="19"/>
      <c r="N151" s="19"/>
      <c r="O151" s="19"/>
      <c r="P151" s="9">
        <v>3</v>
      </c>
      <c r="Q151" s="10">
        <f>INDEX(M150:O150,P151)</f>
        <v>8.3333333333333329E-2</v>
      </c>
      <c r="R151" s="11">
        <f>Q151</f>
        <v>8.3333333333333329E-2</v>
      </c>
      <c r="S151" s="18"/>
      <c r="T151" s="6">
        <f>T146/3</f>
        <v>8.3333333333333329E-2</v>
      </c>
      <c r="U151" s="9" t="e">
        <f>IF(#REF!="Sí",1)+IF(#REF!="No",0)</f>
        <v>#REF!</v>
      </c>
      <c r="V151" s="19"/>
      <c r="W151" s="19"/>
      <c r="X151" s="19"/>
      <c r="Y151" s="9">
        <v>3</v>
      </c>
      <c r="Z151" s="10">
        <f>INDEX(V150:X150,Y151)</f>
        <v>8.3333333333333329E-2</v>
      </c>
      <c r="AA151" s="11">
        <f>Z151</f>
        <v>8.3333333333333329E-2</v>
      </c>
      <c r="AB151" s="18" t="s">
        <v>36</v>
      </c>
      <c r="AC151" s="6">
        <f>AC146/3</f>
        <v>8.3333333333333329E-2</v>
      </c>
      <c r="AD151" s="9" t="e">
        <f>IF(#REF!="Sí",1)+IF(#REF!="No",0)</f>
        <v>#REF!</v>
      </c>
      <c r="AE151" s="19"/>
      <c r="AF151" s="19"/>
      <c r="AG151" s="19"/>
      <c r="AH151" s="9">
        <v>2</v>
      </c>
      <c r="AI151" s="10">
        <f>INDEX(AE150:AG150,AH151)</f>
        <v>6.25E-2</v>
      </c>
      <c r="AJ151" s="11">
        <f>AI151</f>
        <v>6.25E-2</v>
      </c>
      <c r="AK151" s="5"/>
    </row>
    <row r="152" spans="1:37" ht="14.4" hidden="1" customHeight="1" thickBot="1">
      <c r="A152" s="5"/>
      <c r="B152" s="17"/>
      <c r="C152" s="28"/>
      <c r="D152" s="8">
        <f>(C153/2)*1</f>
        <v>4.1666666666666664E-2</v>
      </c>
      <c r="E152" s="8">
        <f>(C153/2)*1.5</f>
        <v>6.25E-2</v>
      </c>
      <c r="F152" s="8">
        <f>(C153/2)*2</f>
        <v>8.3333333333333329E-2</v>
      </c>
      <c r="G152" s="15"/>
      <c r="H152" s="15"/>
      <c r="I152" s="16"/>
      <c r="J152" s="28"/>
      <c r="K152" s="28"/>
      <c r="L152" s="17"/>
      <c r="M152" s="8">
        <f>(K153/2)*1</f>
        <v>4.1666666666666664E-2</v>
      </c>
      <c r="N152" s="8">
        <f>(K153/2)*1.5</f>
        <v>6.25E-2</v>
      </c>
      <c r="O152" s="8">
        <f>(K153/2)*2</f>
        <v>8.3333333333333329E-2</v>
      </c>
      <c r="P152" s="15"/>
      <c r="Q152" s="15"/>
      <c r="R152" s="16"/>
      <c r="S152" s="28"/>
      <c r="T152" s="28"/>
      <c r="U152" s="17"/>
      <c r="V152" s="8">
        <f>(R153/2)*1</f>
        <v>3.125E-2</v>
      </c>
      <c r="W152" s="8">
        <f>(R153/2)*1.5</f>
        <v>4.6875E-2</v>
      </c>
      <c r="X152" s="8">
        <f>(R153/2)*2</f>
        <v>6.25E-2</v>
      </c>
      <c r="Y152" s="15"/>
      <c r="Z152" s="15"/>
      <c r="AA152" s="16"/>
      <c r="AB152" s="28"/>
      <c r="AC152" s="28"/>
      <c r="AD152" s="17"/>
      <c r="AE152" s="8">
        <f>(AC153/2)*1</f>
        <v>4.1666666666666664E-2</v>
      </c>
      <c r="AF152" s="8">
        <f>(AC153/2)*1.5</f>
        <v>6.25E-2</v>
      </c>
      <c r="AG152" s="8">
        <f>(AC153/2)*2</f>
        <v>8.3333333333333329E-2</v>
      </c>
      <c r="AH152" s="15"/>
      <c r="AI152" s="15"/>
      <c r="AJ152" s="16"/>
      <c r="AK152" s="5"/>
    </row>
    <row r="153" spans="1:37" ht="15" thickBot="1">
      <c r="A153" s="5"/>
      <c r="B153" s="18" t="s">
        <v>36</v>
      </c>
      <c r="C153" s="6">
        <f>C146/3</f>
        <v>8.3333333333333329E-2</v>
      </c>
      <c r="D153" s="19"/>
      <c r="E153" s="19"/>
      <c r="F153" s="19"/>
      <c r="G153" s="9">
        <v>1</v>
      </c>
      <c r="H153" s="10">
        <f>INDEX(D152:F152,G153)</f>
        <v>4.1666666666666664E-2</v>
      </c>
      <c r="I153" s="11">
        <f>H153</f>
        <v>4.1666666666666664E-2</v>
      </c>
      <c r="J153" s="18" t="s">
        <v>36</v>
      </c>
      <c r="K153" s="6">
        <f>K146/3</f>
        <v>8.3333333333333329E-2</v>
      </c>
      <c r="L153" s="9" t="e">
        <f>IF(#REF!="Sí",1)+IF(#REF!="No",0)</f>
        <v>#REF!</v>
      </c>
      <c r="M153" s="19"/>
      <c r="N153" s="19"/>
      <c r="O153" s="19"/>
      <c r="P153" s="9">
        <v>2</v>
      </c>
      <c r="Q153" s="10">
        <f>INDEX(M152:O152,P153)</f>
        <v>6.25E-2</v>
      </c>
      <c r="R153" s="11">
        <f>Q153</f>
        <v>6.25E-2</v>
      </c>
      <c r="S153" s="18"/>
      <c r="T153" s="6">
        <f>T146/3</f>
        <v>8.3333333333333329E-2</v>
      </c>
      <c r="U153" s="9" t="e">
        <f>IF(#REF!="Sí",1)+IF(#REF!="No",0)</f>
        <v>#REF!</v>
      </c>
      <c r="V153" s="19"/>
      <c r="W153" s="19"/>
      <c r="X153" s="19"/>
      <c r="Y153" s="9">
        <v>3</v>
      </c>
      <c r="Z153" s="10">
        <f>INDEX(V152:X152,Y153)</f>
        <v>6.25E-2</v>
      </c>
      <c r="AA153" s="11">
        <f>Z153</f>
        <v>6.25E-2</v>
      </c>
      <c r="AB153" s="18" t="s">
        <v>36</v>
      </c>
      <c r="AC153" s="6">
        <f>AC146/3</f>
        <v>8.3333333333333329E-2</v>
      </c>
      <c r="AD153" s="9" t="e">
        <f>IF(#REF!="Sí",1)+IF(#REF!="No",0)</f>
        <v>#REF!</v>
      </c>
      <c r="AE153" s="19"/>
      <c r="AF153" s="19"/>
      <c r="AG153" s="19"/>
      <c r="AH153" s="9">
        <v>2</v>
      </c>
      <c r="AI153" s="33">
        <f>INDEX(AE152:AG152,AH153)</f>
        <v>6.25E-2</v>
      </c>
      <c r="AJ153" s="11">
        <f>AI153</f>
        <v>6.25E-2</v>
      </c>
      <c r="AK153" s="13">
        <f>SUM(I154,R154,AA154,AJ154)</f>
        <v>0.77083333333333326</v>
      </c>
    </row>
    <row r="154" spans="1:37" s="4" customFormat="1" ht="14.4" customHeight="1">
      <c r="A154" s="5"/>
      <c r="B154" s="28"/>
      <c r="C154" s="28"/>
      <c r="D154" s="28"/>
      <c r="E154" s="28"/>
      <c r="F154" s="28"/>
      <c r="G154" s="28"/>
      <c r="H154" s="28"/>
      <c r="I154" s="34">
        <f>SUM(I149+I151+I153)</f>
        <v>0.125</v>
      </c>
      <c r="J154" s="28"/>
      <c r="K154" s="28"/>
      <c r="L154"/>
      <c r="M154"/>
      <c r="N154"/>
      <c r="O154"/>
      <c r="P154"/>
      <c r="Q154"/>
      <c r="R154" s="34">
        <f>SUM(R149+R151+R153)</f>
        <v>0.22916666666666666</v>
      </c>
      <c r="S154" s="28"/>
      <c r="T154" s="28"/>
      <c r="U154"/>
      <c r="V154"/>
      <c r="W154"/>
      <c r="X154"/>
      <c r="Y154"/>
      <c r="Z154"/>
      <c r="AA154" s="34">
        <f>SUM(AA149+AA151+AA153)</f>
        <v>0.22916666666666666</v>
      </c>
      <c r="AB154" s="28"/>
      <c r="AC154" s="28"/>
      <c r="AD154"/>
      <c r="AE154"/>
      <c r="AF154"/>
      <c r="AG154"/>
      <c r="AH154"/>
      <c r="AI154"/>
      <c r="AJ154" s="34">
        <f>SUM(AJ149+AJ151+AJ153)</f>
        <v>0.1875</v>
      </c>
      <c r="AK154" s="5"/>
    </row>
    <row r="156" spans="1:37" ht="28.8" customHeight="1">
      <c r="A156" s="5"/>
      <c r="B156" s="5"/>
      <c r="C156" s="25" t="s">
        <v>128</v>
      </c>
      <c r="D156" s="130" t="s">
        <v>137</v>
      </c>
      <c r="E156" s="131"/>
      <c r="F156" s="132"/>
      <c r="G156" s="128" t="s">
        <v>132</v>
      </c>
      <c r="H156" s="126" t="s">
        <v>37</v>
      </c>
      <c r="I156" s="136" t="s">
        <v>130</v>
      </c>
      <c r="J156" s="42"/>
      <c r="K156" s="25" t="s">
        <v>128</v>
      </c>
      <c r="L156" s="132"/>
      <c r="M156" s="130" t="s">
        <v>138</v>
      </c>
      <c r="N156" s="131"/>
      <c r="O156" s="132"/>
      <c r="P156" s="128" t="s">
        <v>132</v>
      </c>
      <c r="Q156" s="126" t="s">
        <v>37</v>
      </c>
      <c r="R156" s="128" t="s">
        <v>129</v>
      </c>
      <c r="S156" s="42"/>
      <c r="T156" s="39" t="s">
        <v>128</v>
      </c>
      <c r="U156" s="25"/>
      <c r="V156" s="130" t="s">
        <v>139</v>
      </c>
      <c r="W156" s="131"/>
      <c r="X156" s="132"/>
      <c r="Y156" s="128" t="s">
        <v>132</v>
      </c>
      <c r="Z156" s="126" t="s">
        <v>37</v>
      </c>
      <c r="AA156" s="128" t="s">
        <v>131</v>
      </c>
      <c r="AB156" s="42"/>
      <c r="AC156" s="39" t="s">
        <v>128</v>
      </c>
      <c r="AD156" s="39"/>
      <c r="AE156" s="130" t="s">
        <v>140</v>
      </c>
      <c r="AF156" s="131"/>
      <c r="AG156" s="132"/>
      <c r="AH156" s="128" t="s">
        <v>132</v>
      </c>
      <c r="AI156" s="126" t="s">
        <v>37</v>
      </c>
      <c r="AJ156" s="128" t="s">
        <v>134</v>
      </c>
      <c r="AK156" s="128" t="s">
        <v>136</v>
      </c>
    </row>
    <row r="157" spans="1:37" ht="28.8" customHeight="1">
      <c r="A157" s="26" t="str">
        <f>'Evaluacion Sistemica'!C22</f>
        <v>MTU.1.1</v>
      </c>
      <c r="B157" s="26" t="str">
        <f>'Evaluacion Sistemica'!D22</f>
        <v>Aumento generación EERR</v>
      </c>
      <c r="C157" s="29">
        <f>100%/4</f>
        <v>0.25</v>
      </c>
      <c r="D157" s="133"/>
      <c r="E157" s="134"/>
      <c r="F157" s="135"/>
      <c r="G157" s="129"/>
      <c r="H157" s="127"/>
      <c r="I157" s="136"/>
      <c r="J157" s="42" t="str">
        <f>B157</f>
        <v>Aumento generación EERR</v>
      </c>
      <c r="K157" s="29">
        <f>100%/4</f>
        <v>0.25</v>
      </c>
      <c r="L157" s="135"/>
      <c r="M157" s="133"/>
      <c r="N157" s="134"/>
      <c r="O157" s="135"/>
      <c r="P157" s="129"/>
      <c r="Q157" s="127"/>
      <c r="R157" s="129"/>
      <c r="S157" s="42" t="str">
        <f>B157</f>
        <v>Aumento generación EERR</v>
      </c>
      <c r="T157" s="40">
        <f>100%/4</f>
        <v>0.25</v>
      </c>
      <c r="U157" s="29"/>
      <c r="V157" s="133"/>
      <c r="W157" s="134"/>
      <c r="X157" s="135"/>
      <c r="Y157" s="129"/>
      <c r="Z157" s="127"/>
      <c r="AA157" s="129"/>
      <c r="AB157" s="42" t="str">
        <f>J157</f>
        <v>Aumento generación EERR</v>
      </c>
      <c r="AC157" s="40">
        <f>100%/4</f>
        <v>0.25</v>
      </c>
      <c r="AD157" s="40"/>
      <c r="AE157" s="133"/>
      <c r="AF157" s="134"/>
      <c r="AG157" s="135"/>
      <c r="AH157" s="129"/>
      <c r="AI157" s="127"/>
      <c r="AJ157" s="129"/>
      <c r="AK157" s="129"/>
    </row>
    <row r="158" spans="1:37">
      <c r="A158" s="5"/>
      <c r="B158" s="5"/>
      <c r="C158" s="5"/>
      <c r="D158" s="7" t="s">
        <v>33</v>
      </c>
      <c r="E158" s="7" t="s">
        <v>34</v>
      </c>
      <c r="F158" s="7" t="s">
        <v>35</v>
      </c>
      <c r="G158" s="5"/>
      <c r="H158" s="5"/>
      <c r="I158" s="5"/>
      <c r="J158" s="5"/>
      <c r="K158" s="5"/>
      <c r="L158" s="5"/>
      <c r="M158" s="7" t="s">
        <v>33</v>
      </c>
      <c r="N158" s="7" t="s">
        <v>34</v>
      </c>
      <c r="O158" s="7" t="s">
        <v>35</v>
      </c>
      <c r="P158" s="5"/>
      <c r="Q158" s="5"/>
      <c r="R158" s="5"/>
      <c r="S158" s="5"/>
      <c r="T158" s="5"/>
      <c r="U158" s="5"/>
      <c r="V158" s="7" t="s">
        <v>33</v>
      </c>
      <c r="W158" s="7" t="s">
        <v>34</v>
      </c>
      <c r="X158" s="7" t="s">
        <v>35</v>
      </c>
      <c r="Y158" s="5"/>
      <c r="Z158" s="5"/>
      <c r="AA158" s="5"/>
      <c r="AB158" s="5"/>
      <c r="AC158" s="5"/>
      <c r="AD158" s="5"/>
      <c r="AE158" s="7" t="s">
        <v>33</v>
      </c>
      <c r="AF158" s="7" t="s">
        <v>34</v>
      </c>
      <c r="AG158" s="7" t="s">
        <v>35</v>
      </c>
      <c r="AH158" s="5"/>
      <c r="AI158" s="5"/>
      <c r="AJ158" s="5"/>
      <c r="AK158" s="5"/>
    </row>
    <row r="159" spans="1:37" s="4" customFormat="1" ht="13.8" hidden="1" customHeight="1">
      <c r="A159" s="5"/>
      <c r="B159" s="5"/>
      <c r="C159" s="35"/>
      <c r="D159" s="8">
        <f>C160*50%</f>
        <v>4.1666666666666664E-2</v>
      </c>
      <c r="E159" s="8">
        <f>C160*75%</f>
        <v>6.25E-2</v>
      </c>
      <c r="F159" s="8">
        <f>C160*100%</f>
        <v>8.3333333333333329E-2</v>
      </c>
      <c r="G159" s="5"/>
      <c r="H159" s="5"/>
      <c r="I159" s="5"/>
      <c r="J159" s="5"/>
      <c r="K159" s="5"/>
      <c r="L159" s="5"/>
      <c r="M159" s="8">
        <f>K160*50%</f>
        <v>4.1666666666666664E-2</v>
      </c>
      <c r="N159" s="8">
        <f>K160*75%</f>
        <v>6.25E-2</v>
      </c>
      <c r="O159" s="8">
        <f>K160*100%</f>
        <v>8.3333333333333329E-2</v>
      </c>
      <c r="P159" s="5"/>
      <c r="Q159" s="5"/>
      <c r="R159" s="5"/>
      <c r="S159" s="5"/>
      <c r="T159" s="35"/>
      <c r="U159" s="5"/>
      <c r="V159" s="8">
        <f>T160*50%</f>
        <v>4.1666666666666664E-2</v>
      </c>
      <c r="W159" s="8">
        <f>T160*75%</f>
        <v>6.25E-2</v>
      </c>
      <c r="X159" s="8">
        <f>T160*100%</f>
        <v>8.3333333333333329E-2</v>
      </c>
      <c r="Y159" s="5"/>
      <c r="Z159" s="5"/>
      <c r="AA159" s="5"/>
      <c r="AB159" s="5"/>
      <c r="AC159" s="5"/>
      <c r="AD159" s="5"/>
      <c r="AE159" s="8">
        <f>AC160*50%</f>
        <v>4.1666666666666664E-2</v>
      </c>
      <c r="AF159" s="8">
        <f>AC160*75%</f>
        <v>6.25E-2</v>
      </c>
      <c r="AG159" s="8">
        <f>AC160*100%</f>
        <v>8.3333333333333329E-2</v>
      </c>
      <c r="AH159" s="5"/>
      <c r="AI159" s="5"/>
      <c r="AJ159" s="5"/>
      <c r="AK159" s="5"/>
    </row>
    <row r="160" spans="1:37" ht="15.6">
      <c r="A160" s="5"/>
      <c r="B160" s="18" t="s">
        <v>36</v>
      </c>
      <c r="C160" s="6">
        <f>C157/3</f>
        <v>8.3333333333333329E-2</v>
      </c>
      <c r="D160" s="19"/>
      <c r="E160" s="19"/>
      <c r="F160" s="19"/>
      <c r="G160" s="9">
        <v>1</v>
      </c>
      <c r="H160" s="10">
        <f>INDEX(D159:F159,G160)</f>
        <v>4.1666666666666664E-2</v>
      </c>
      <c r="I160" s="11">
        <f>H160</f>
        <v>4.1666666666666664E-2</v>
      </c>
      <c r="J160" s="18" t="s">
        <v>36</v>
      </c>
      <c r="K160" s="6">
        <f>K157/3</f>
        <v>8.3333333333333329E-2</v>
      </c>
      <c r="L160" s="9" t="e">
        <f>IF(#REF!="Sí",1)+IF(#REF!="No",0)</f>
        <v>#REF!</v>
      </c>
      <c r="M160" s="19"/>
      <c r="N160" s="19"/>
      <c r="O160" s="19"/>
      <c r="P160" s="9">
        <v>3</v>
      </c>
      <c r="Q160" s="10">
        <f>INDEX(M159:O159,P160)</f>
        <v>8.3333333333333329E-2</v>
      </c>
      <c r="R160" s="11">
        <f>Q160</f>
        <v>8.3333333333333329E-2</v>
      </c>
      <c r="S160" s="18"/>
      <c r="T160" s="6">
        <f>T157/3</f>
        <v>8.3333333333333329E-2</v>
      </c>
      <c r="U160" s="9" t="e">
        <f>IF(#REF!="Sí",1)+IF(#REF!="No",0)</f>
        <v>#REF!</v>
      </c>
      <c r="V160" s="19"/>
      <c r="W160" s="19"/>
      <c r="X160" s="19"/>
      <c r="Y160" s="9">
        <v>3</v>
      </c>
      <c r="Z160" s="10">
        <f>INDEX(V159:X159,Y160)</f>
        <v>8.3333333333333329E-2</v>
      </c>
      <c r="AA160" s="11">
        <f>Z160</f>
        <v>8.3333333333333329E-2</v>
      </c>
      <c r="AB160" s="18" t="s">
        <v>36</v>
      </c>
      <c r="AC160" s="6">
        <f>AC157/3</f>
        <v>8.3333333333333329E-2</v>
      </c>
      <c r="AD160" s="9" t="e">
        <f>IF(#REF!="Sí",1)+IF(#REF!="No",0)</f>
        <v>#REF!</v>
      </c>
      <c r="AE160" s="19"/>
      <c r="AF160" s="19"/>
      <c r="AG160" s="19"/>
      <c r="AH160" s="9">
        <v>2</v>
      </c>
      <c r="AI160" s="10">
        <f>INDEX(AE159:AG159,AH160)</f>
        <v>6.25E-2</v>
      </c>
      <c r="AJ160" s="11">
        <f>AI160</f>
        <v>6.25E-2</v>
      </c>
      <c r="AK160" s="12"/>
    </row>
    <row r="161" spans="1:37" ht="14.4" hidden="1" customHeight="1">
      <c r="A161" s="5"/>
      <c r="B161" s="17"/>
      <c r="C161" s="28"/>
      <c r="D161" s="8">
        <f>(C162/2)*1</f>
        <v>4.1666666666666664E-2</v>
      </c>
      <c r="E161" s="8">
        <f>(C162/2)*1.5</f>
        <v>6.25E-2</v>
      </c>
      <c r="F161" s="8">
        <f>(C162/2)*2</f>
        <v>8.3333333333333329E-2</v>
      </c>
      <c r="G161" s="15"/>
      <c r="H161" s="15"/>
      <c r="I161" s="16"/>
      <c r="J161" s="28"/>
      <c r="K161" s="28"/>
      <c r="L161" s="17"/>
      <c r="M161" s="8">
        <f>(K162/2)*1</f>
        <v>4.1666666666666664E-2</v>
      </c>
      <c r="N161" s="8">
        <f>(K162/2)*1.5</f>
        <v>6.25E-2</v>
      </c>
      <c r="O161" s="8">
        <f>(K162/2)*2</f>
        <v>8.3333333333333329E-2</v>
      </c>
      <c r="P161" s="15"/>
      <c r="Q161" s="15"/>
      <c r="R161" s="16"/>
      <c r="S161" s="28"/>
      <c r="T161" s="28"/>
      <c r="U161" s="17"/>
      <c r="V161" s="8">
        <f>(R162/2)*1</f>
        <v>4.1666666666666664E-2</v>
      </c>
      <c r="W161" s="8">
        <f>(R162/2)*1.5</f>
        <v>6.25E-2</v>
      </c>
      <c r="X161" s="8">
        <f>(R162/2)*2</f>
        <v>8.3333333333333329E-2</v>
      </c>
      <c r="Y161" s="15"/>
      <c r="Z161" s="15"/>
      <c r="AA161" s="16"/>
      <c r="AB161" s="28"/>
      <c r="AC161" s="28"/>
      <c r="AD161" s="17"/>
      <c r="AE161" s="8">
        <f>(AC162/2)*1</f>
        <v>4.1666666666666664E-2</v>
      </c>
      <c r="AF161" s="8">
        <f>(AC162/2)*1.5</f>
        <v>6.25E-2</v>
      </c>
      <c r="AG161" s="8">
        <f>(AC162/2)*2</f>
        <v>8.3333333333333329E-2</v>
      </c>
      <c r="AH161" s="15"/>
      <c r="AI161" s="15"/>
      <c r="AJ161" s="16"/>
      <c r="AK161" s="5"/>
    </row>
    <row r="162" spans="1:37" ht="15" thickBot="1">
      <c r="A162" s="5"/>
      <c r="B162" s="18" t="s">
        <v>36</v>
      </c>
      <c r="C162" s="6">
        <f>C157/3</f>
        <v>8.3333333333333329E-2</v>
      </c>
      <c r="D162" s="19"/>
      <c r="E162" s="19"/>
      <c r="F162" s="19"/>
      <c r="G162" s="9">
        <v>1</v>
      </c>
      <c r="H162" s="10">
        <f>INDEX(D161:F161,G162)</f>
        <v>4.1666666666666664E-2</v>
      </c>
      <c r="I162" s="11">
        <f>H162</f>
        <v>4.1666666666666664E-2</v>
      </c>
      <c r="J162" s="18" t="s">
        <v>36</v>
      </c>
      <c r="K162" s="6">
        <f>K157/3</f>
        <v>8.3333333333333329E-2</v>
      </c>
      <c r="L162" s="9" t="e">
        <f>IF(#REF!="Sí",1)+IF(#REF!="No",0)</f>
        <v>#REF!</v>
      </c>
      <c r="M162" s="19"/>
      <c r="N162" s="19"/>
      <c r="O162" s="19"/>
      <c r="P162" s="9">
        <v>3</v>
      </c>
      <c r="Q162" s="10">
        <f>INDEX(M161:O161,P162)</f>
        <v>8.3333333333333329E-2</v>
      </c>
      <c r="R162" s="11">
        <f>Q162</f>
        <v>8.3333333333333329E-2</v>
      </c>
      <c r="S162" s="18"/>
      <c r="T162" s="6">
        <f>T157/3</f>
        <v>8.3333333333333329E-2</v>
      </c>
      <c r="U162" s="9" t="e">
        <f>IF(#REF!="Sí",1)+IF(#REF!="No",0)</f>
        <v>#REF!</v>
      </c>
      <c r="V162" s="19"/>
      <c r="W162" s="19"/>
      <c r="X162" s="19"/>
      <c r="Y162" s="9">
        <v>3</v>
      </c>
      <c r="Z162" s="10">
        <f>INDEX(V161:X161,Y162)</f>
        <v>8.3333333333333329E-2</v>
      </c>
      <c r="AA162" s="11">
        <f>Z162</f>
        <v>8.3333333333333329E-2</v>
      </c>
      <c r="AB162" s="18" t="s">
        <v>36</v>
      </c>
      <c r="AC162" s="6">
        <f>AC157/3</f>
        <v>8.3333333333333329E-2</v>
      </c>
      <c r="AD162" s="9" t="e">
        <f>IF(#REF!="Sí",1)+IF(#REF!="No",0)</f>
        <v>#REF!</v>
      </c>
      <c r="AE162" s="19"/>
      <c r="AF162" s="19"/>
      <c r="AG162" s="19"/>
      <c r="AH162" s="9">
        <v>2</v>
      </c>
      <c r="AI162" s="10">
        <f>INDEX(AE161:AG161,AH162)</f>
        <v>6.25E-2</v>
      </c>
      <c r="AJ162" s="11">
        <f>AI162</f>
        <v>6.25E-2</v>
      </c>
      <c r="AK162" s="5"/>
    </row>
    <row r="163" spans="1:37" ht="14.4" hidden="1" customHeight="1" thickBot="1">
      <c r="A163" s="5"/>
      <c r="B163" s="17"/>
      <c r="C163" s="28"/>
      <c r="D163" s="8">
        <f>(C164/2)*1</f>
        <v>4.1666666666666664E-2</v>
      </c>
      <c r="E163" s="8">
        <f>(C164/2)*1.5</f>
        <v>6.25E-2</v>
      </c>
      <c r="F163" s="8">
        <f>(C164/2)*2</f>
        <v>8.3333333333333329E-2</v>
      </c>
      <c r="G163" s="15"/>
      <c r="H163" s="15"/>
      <c r="I163" s="16"/>
      <c r="J163" s="28"/>
      <c r="K163" s="28"/>
      <c r="L163" s="17"/>
      <c r="M163" s="8">
        <f>(K164/2)*1</f>
        <v>4.1666666666666664E-2</v>
      </c>
      <c r="N163" s="8">
        <f>(K164/2)*1.5</f>
        <v>6.25E-2</v>
      </c>
      <c r="O163" s="8">
        <f>(K164/2)*2</f>
        <v>8.3333333333333329E-2</v>
      </c>
      <c r="P163" s="15"/>
      <c r="Q163" s="15"/>
      <c r="R163" s="16"/>
      <c r="S163" s="28"/>
      <c r="T163" s="28"/>
      <c r="U163" s="17"/>
      <c r="V163" s="8">
        <f>(R164/2)*1</f>
        <v>4.1666666666666664E-2</v>
      </c>
      <c r="W163" s="8">
        <f>(R164/2)*1.5</f>
        <v>6.25E-2</v>
      </c>
      <c r="X163" s="8">
        <f>(R164/2)*2</f>
        <v>8.3333333333333329E-2</v>
      </c>
      <c r="Y163" s="15"/>
      <c r="Z163" s="15"/>
      <c r="AA163" s="16"/>
      <c r="AB163" s="28"/>
      <c r="AC163" s="28"/>
      <c r="AD163" s="17"/>
      <c r="AE163" s="8">
        <f>(AC164/2)*1</f>
        <v>4.1666666666666664E-2</v>
      </c>
      <c r="AF163" s="8">
        <f>(AC164/2)*1.5</f>
        <v>6.25E-2</v>
      </c>
      <c r="AG163" s="8">
        <f>(AC164/2)*2</f>
        <v>8.3333333333333329E-2</v>
      </c>
      <c r="AH163" s="15"/>
      <c r="AI163" s="15"/>
      <c r="AJ163" s="16"/>
      <c r="AK163" s="5"/>
    </row>
    <row r="164" spans="1:37" ht="15" thickBot="1">
      <c r="A164" s="5"/>
      <c r="B164" s="18" t="s">
        <v>36</v>
      </c>
      <c r="C164" s="6">
        <f>C157/3</f>
        <v>8.3333333333333329E-2</v>
      </c>
      <c r="D164" s="19"/>
      <c r="E164" s="19"/>
      <c r="F164" s="19"/>
      <c r="G164" s="9">
        <v>1</v>
      </c>
      <c r="H164" s="10">
        <f>INDEX(D163:F163,G164)</f>
        <v>4.1666666666666664E-2</v>
      </c>
      <c r="I164" s="11">
        <f>H164</f>
        <v>4.1666666666666664E-2</v>
      </c>
      <c r="J164" s="18" t="s">
        <v>36</v>
      </c>
      <c r="K164" s="6">
        <f>K157/3</f>
        <v>8.3333333333333329E-2</v>
      </c>
      <c r="L164" s="9" t="e">
        <f>IF(#REF!="Sí",1)+IF(#REF!="No",0)</f>
        <v>#REF!</v>
      </c>
      <c r="M164" s="19"/>
      <c r="N164" s="19"/>
      <c r="O164" s="19"/>
      <c r="P164" s="9">
        <v>3</v>
      </c>
      <c r="Q164" s="10">
        <f>INDEX(M163:O163,P164)</f>
        <v>8.3333333333333329E-2</v>
      </c>
      <c r="R164" s="11">
        <f>Q164</f>
        <v>8.3333333333333329E-2</v>
      </c>
      <c r="S164" s="18"/>
      <c r="T164" s="6">
        <f>T157/3</f>
        <v>8.3333333333333329E-2</v>
      </c>
      <c r="U164" s="9" t="e">
        <f>IF(#REF!="Sí",1)+IF(#REF!="No",0)</f>
        <v>#REF!</v>
      </c>
      <c r="V164" s="19"/>
      <c r="W164" s="19"/>
      <c r="X164" s="19"/>
      <c r="Y164" s="9">
        <v>3</v>
      </c>
      <c r="Z164" s="10">
        <f>INDEX(V163:X163,Y164)</f>
        <v>8.3333333333333329E-2</v>
      </c>
      <c r="AA164" s="11">
        <f>Z164</f>
        <v>8.3333333333333329E-2</v>
      </c>
      <c r="AB164" s="18" t="s">
        <v>36</v>
      </c>
      <c r="AC164" s="6">
        <f>AC157/3</f>
        <v>8.3333333333333329E-2</v>
      </c>
      <c r="AD164" s="9" t="e">
        <f>IF(#REF!="Sí",1)+IF(#REF!="No",0)</f>
        <v>#REF!</v>
      </c>
      <c r="AE164" s="19"/>
      <c r="AF164" s="19"/>
      <c r="AG164" s="19"/>
      <c r="AH164" s="9">
        <v>2</v>
      </c>
      <c r="AI164" s="33">
        <f>INDEX(AE163:AG163,AH164)</f>
        <v>6.25E-2</v>
      </c>
      <c r="AJ164" s="11">
        <f>AI164</f>
        <v>6.25E-2</v>
      </c>
      <c r="AK164" s="13">
        <f>SUM(I165,R165,AA165,AJ165)</f>
        <v>0.8125</v>
      </c>
    </row>
    <row r="165" spans="1:37" s="4" customFormat="1" ht="14.4" customHeight="1">
      <c r="A165" s="5"/>
      <c r="B165" s="28"/>
      <c r="C165" s="28"/>
      <c r="D165" s="28"/>
      <c r="E165" s="28"/>
      <c r="F165" s="28"/>
      <c r="G165" s="28"/>
      <c r="H165" s="28"/>
      <c r="I165" s="34">
        <f>SUM(I160+I162+I164)</f>
        <v>0.125</v>
      </c>
      <c r="J165" s="28"/>
      <c r="K165" s="28"/>
      <c r="L165"/>
      <c r="M165"/>
      <c r="N165"/>
      <c r="O165"/>
      <c r="P165"/>
      <c r="Q165"/>
      <c r="R165" s="34">
        <f>SUM(R160+R162+R164)</f>
        <v>0.25</v>
      </c>
      <c r="S165" s="28"/>
      <c r="T165" s="28"/>
      <c r="U165"/>
      <c r="V165"/>
      <c r="W165"/>
      <c r="X165"/>
      <c r="Y165"/>
      <c r="Z165"/>
      <c r="AA165" s="34">
        <f>SUM(AA160+AA162+AA164)</f>
        <v>0.25</v>
      </c>
      <c r="AB165" s="28"/>
      <c r="AC165" s="28"/>
      <c r="AD165"/>
      <c r="AE165"/>
      <c r="AF165"/>
      <c r="AG165"/>
      <c r="AH165"/>
      <c r="AI165"/>
      <c r="AJ165" s="34">
        <f>SUM(AJ160+AJ162+AJ164)</f>
        <v>0.1875</v>
      </c>
      <c r="AK165" s="5"/>
    </row>
    <row r="167" spans="1:37" ht="28.8" customHeight="1">
      <c r="A167" s="5"/>
      <c r="B167" s="5"/>
      <c r="C167" s="25" t="s">
        <v>128</v>
      </c>
      <c r="D167" s="130" t="s">
        <v>137</v>
      </c>
      <c r="E167" s="131"/>
      <c r="F167" s="132"/>
      <c r="G167" s="128" t="s">
        <v>132</v>
      </c>
      <c r="H167" s="126" t="s">
        <v>37</v>
      </c>
      <c r="I167" s="136" t="s">
        <v>130</v>
      </c>
      <c r="J167" s="42"/>
      <c r="K167" s="25" t="s">
        <v>128</v>
      </c>
      <c r="L167" s="132"/>
      <c r="M167" s="130" t="s">
        <v>138</v>
      </c>
      <c r="N167" s="131"/>
      <c r="O167" s="132"/>
      <c r="P167" s="128" t="s">
        <v>132</v>
      </c>
      <c r="Q167" s="126" t="s">
        <v>37</v>
      </c>
      <c r="R167" s="128" t="s">
        <v>129</v>
      </c>
      <c r="S167" s="42"/>
      <c r="T167" s="39" t="s">
        <v>128</v>
      </c>
      <c r="U167" s="25"/>
      <c r="V167" s="130" t="s">
        <v>139</v>
      </c>
      <c r="W167" s="131"/>
      <c r="X167" s="132"/>
      <c r="Y167" s="128" t="s">
        <v>132</v>
      </c>
      <c r="Z167" s="126" t="s">
        <v>37</v>
      </c>
      <c r="AA167" s="128" t="s">
        <v>131</v>
      </c>
      <c r="AB167" s="42"/>
      <c r="AC167" s="39" t="s">
        <v>128</v>
      </c>
      <c r="AD167" s="39"/>
      <c r="AE167" s="130" t="s">
        <v>140</v>
      </c>
      <c r="AF167" s="131"/>
      <c r="AG167" s="132"/>
      <c r="AH167" s="128" t="s">
        <v>132</v>
      </c>
      <c r="AI167" s="126" t="s">
        <v>37</v>
      </c>
      <c r="AJ167" s="128" t="s">
        <v>134</v>
      </c>
      <c r="AK167" s="128" t="s">
        <v>136</v>
      </c>
    </row>
    <row r="168" spans="1:37" ht="28.8" customHeight="1">
      <c r="A168" s="26" t="str">
        <f>'Evaluacion Sistemica'!C23</f>
        <v>MTU.1.2</v>
      </c>
      <c r="B168" s="26" t="str">
        <f>'Evaluacion Sistemica'!D23</f>
        <v>Reducción de emisiones de GEI</v>
      </c>
      <c r="C168" s="29">
        <f>100%/4</f>
        <v>0.25</v>
      </c>
      <c r="D168" s="133"/>
      <c r="E168" s="134"/>
      <c r="F168" s="135"/>
      <c r="G168" s="129"/>
      <c r="H168" s="127"/>
      <c r="I168" s="136"/>
      <c r="J168" s="42" t="str">
        <f>B168</f>
        <v>Reducción de emisiones de GEI</v>
      </c>
      <c r="K168" s="29">
        <f>100%/4</f>
        <v>0.25</v>
      </c>
      <c r="L168" s="135"/>
      <c r="M168" s="133"/>
      <c r="N168" s="134"/>
      <c r="O168" s="135"/>
      <c r="P168" s="129"/>
      <c r="Q168" s="127"/>
      <c r="R168" s="129"/>
      <c r="S168" s="42" t="str">
        <f>B168</f>
        <v>Reducción de emisiones de GEI</v>
      </c>
      <c r="T168" s="40">
        <f>100%/4</f>
        <v>0.25</v>
      </c>
      <c r="U168" s="29"/>
      <c r="V168" s="133"/>
      <c r="W168" s="134"/>
      <c r="X168" s="135"/>
      <c r="Y168" s="129"/>
      <c r="Z168" s="127"/>
      <c r="AA168" s="129"/>
      <c r="AB168" s="42" t="str">
        <f>J168</f>
        <v>Reducción de emisiones de GEI</v>
      </c>
      <c r="AC168" s="40">
        <f>100%/4</f>
        <v>0.25</v>
      </c>
      <c r="AD168" s="40"/>
      <c r="AE168" s="133"/>
      <c r="AF168" s="134"/>
      <c r="AG168" s="135"/>
      <c r="AH168" s="129"/>
      <c r="AI168" s="127"/>
      <c r="AJ168" s="129"/>
      <c r="AK168" s="129"/>
    </row>
    <row r="169" spans="1:37">
      <c r="A169" s="5"/>
      <c r="B169" s="5"/>
      <c r="C169" s="5"/>
      <c r="D169" s="7" t="s">
        <v>33</v>
      </c>
      <c r="E169" s="7" t="s">
        <v>34</v>
      </c>
      <c r="F169" s="7" t="s">
        <v>35</v>
      </c>
      <c r="G169" s="5"/>
      <c r="H169" s="5"/>
      <c r="I169" s="5"/>
      <c r="J169" s="5"/>
      <c r="K169" s="5"/>
      <c r="L169" s="5"/>
      <c r="M169" s="7" t="s">
        <v>33</v>
      </c>
      <c r="N169" s="7" t="s">
        <v>34</v>
      </c>
      <c r="O169" s="7" t="s">
        <v>35</v>
      </c>
      <c r="P169" s="5"/>
      <c r="Q169" s="5"/>
      <c r="R169" s="5"/>
      <c r="S169" s="5"/>
      <c r="T169" s="5"/>
      <c r="U169" s="5"/>
      <c r="V169" s="7" t="s">
        <v>33</v>
      </c>
      <c r="W169" s="7" t="s">
        <v>34</v>
      </c>
      <c r="X169" s="7" t="s">
        <v>35</v>
      </c>
      <c r="Y169" s="5"/>
      <c r="Z169" s="5"/>
      <c r="AA169" s="5"/>
      <c r="AB169" s="5"/>
      <c r="AC169" s="5"/>
      <c r="AD169" s="5"/>
      <c r="AE169" s="7" t="s">
        <v>33</v>
      </c>
      <c r="AF169" s="7" t="s">
        <v>34</v>
      </c>
      <c r="AG169" s="7" t="s">
        <v>35</v>
      </c>
      <c r="AH169" s="5"/>
      <c r="AI169" s="5"/>
      <c r="AJ169" s="5"/>
      <c r="AK169" s="5"/>
    </row>
    <row r="170" spans="1:37" s="4" customFormat="1" ht="13.8" hidden="1" customHeight="1">
      <c r="A170" s="5"/>
      <c r="B170" s="5"/>
      <c r="C170" s="35"/>
      <c r="D170" s="8">
        <f>C171*50%</f>
        <v>4.1666666666666664E-2</v>
      </c>
      <c r="E170" s="8">
        <f>C171*75%</f>
        <v>6.25E-2</v>
      </c>
      <c r="F170" s="8">
        <f>C171*100%</f>
        <v>8.3333333333333329E-2</v>
      </c>
      <c r="G170" s="5"/>
      <c r="H170" s="5"/>
      <c r="I170" s="5"/>
      <c r="J170" s="5"/>
      <c r="K170" s="5"/>
      <c r="L170" s="5"/>
      <c r="M170" s="8">
        <f>K171*50%</f>
        <v>4.1666666666666664E-2</v>
      </c>
      <c r="N170" s="8">
        <f>K171*75%</f>
        <v>6.25E-2</v>
      </c>
      <c r="O170" s="8">
        <f>K171*100%</f>
        <v>8.3333333333333329E-2</v>
      </c>
      <c r="P170" s="5"/>
      <c r="Q170" s="5"/>
      <c r="R170" s="5"/>
      <c r="S170" s="5"/>
      <c r="T170" s="35"/>
      <c r="U170" s="5"/>
      <c r="V170" s="8">
        <f>T171*50%</f>
        <v>4.1666666666666664E-2</v>
      </c>
      <c r="W170" s="8">
        <f>T171*75%</f>
        <v>6.25E-2</v>
      </c>
      <c r="X170" s="8">
        <f>T171*100%</f>
        <v>8.3333333333333329E-2</v>
      </c>
      <c r="Y170" s="5"/>
      <c r="Z170" s="5"/>
      <c r="AA170" s="5"/>
      <c r="AB170" s="5"/>
      <c r="AC170" s="5"/>
      <c r="AD170" s="5"/>
      <c r="AE170" s="8">
        <f>AC171*50%</f>
        <v>4.1666666666666664E-2</v>
      </c>
      <c r="AF170" s="8">
        <f>AC171*75%</f>
        <v>6.25E-2</v>
      </c>
      <c r="AG170" s="8">
        <f>AC171*100%</f>
        <v>8.3333333333333329E-2</v>
      </c>
      <c r="AH170" s="5"/>
      <c r="AI170" s="5"/>
      <c r="AJ170" s="5"/>
      <c r="AK170" s="5"/>
    </row>
    <row r="171" spans="1:37" ht="15.6">
      <c r="A171" s="5"/>
      <c r="B171" s="18" t="s">
        <v>36</v>
      </c>
      <c r="C171" s="6">
        <f>C168/3</f>
        <v>8.3333333333333329E-2</v>
      </c>
      <c r="D171" s="19"/>
      <c r="E171" s="19"/>
      <c r="F171" s="19"/>
      <c r="G171" s="9">
        <v>3</v>
      </c>
      <c r="H171" s="10">
        <f>INDEX(D170:F170,G171)</f>
        <v>8.3333333333333329E-2</v>
      </c>
      <c r="I171" s="11">
        <f>H171</f>
        <v>8.3333333333333329E-2</v>
      </c>
      <c r="J171" s="18" t="s">
        <v>36</v>
      </c>
      <c r="K171" s="6">
        <f>K168/3</f>
        <v>8.3333333333333329E-2</v>
      </c>
      <c r="L171" s="9" t="e">
        <f>IF(#REF!="Sí",1)+IF(#REF!="No",0)</f>
        <v>#REF!</v>
      </c>
      <c r="M171" s="19"/>
      <c r="N171" s="19"/>
      <c r="O171" s="19"/>
      <c r="P171" s="9">
        <v>3</v>
      </c>
      <c r="Q171" s="10">
        <f>INDEX(M170:O170,P171)</f>
        <v>8.3333333333333329E-2</v>
      </c>
      <c r="R171" s="11">
        <f>Q171</f>
        <v>8.3333333333333329E-2</v>
      </c>
      <c r="S171" s="18"/>
      <c r="T171" s="6">
        <f>T168/3</f>
        <v>8.3333333333333329E-2</v>
      </c>
      <c r="U171" s="9" t="e">
        <f>IF(#REF!="Sí",1)+IF(#REF!="No",0)</f>
        <v>#REF!</v>
      </c>
      <c r="V171" s="19"/>
      <c r="W171" s="19"/>
      <c r="X171" s="19"/>
      <c r="Y171" s="9">
        <v>3</v>
      </c>
      <c r="Z171" s="10">
        <f>INDEX(V170:X170,Y171)</f>
        <v>8.3333333333333329E-2</v>
      </c>
      <c r="AA171" s="11">
        <f>Z171</f>
        <v>8.3333333333333329E-2</v>
      </c>
      <c r="AB171" s="18" t="s">
        <v>36</v>
      </c>
      <c r="AC171" s="6">
        <f>AC168/3</f>
        <v>8.3333333333333329E-2</v>
      </c>
      <c r="AD171" s="9" t="e">
        <f>IF(#REF!="Sí",1)+IF(#REF!="No",0)</f>
        <v>#REF!</v>
      </c>
      <c r="AE171" s="19"/>
      <c r="AF171" s="19"/>
      <c r="AG171" s="19"/>
      <c r="AH171" s="9">
        <v>2</v>
      </c>
      <c r="AI171" s="10">
        <f>INDEX(AE170:AG170,AH171)</f>
        <v>6.25E-2</v>
      </c>
      <c r="AJ171" s="11">
        <f>AI171</f>
        <v>6.25E-2</v>
      </c>
      <c r="AK171" s="12"/>
    </row>
    <row r="172" spans="1:37" ht="14.4" hidden="1" customHeight="1">
      <c r="A172" s="5"/>
      <c r="B172" s="17"/>
      <c r="C172" s="28"/>
      <c r="D172" s="8">
        <f>(C173/2)*1</f>
        <v>4.1666666666666664E-2</v>
      </c>
      <c r="E172" s="8">
        <f>(C173/2)*1.5</f>
        <v>6.25E-2</v>
      </c>
      <c r="F172" s="8">
        <f>(C173/2)*2</f>
        <v>8.3333333333333329E-2</v>
      </c>
      <c r="G172" s="15"/>
      <c r="H172" s="15"/>
      <c r="I172" s="16"/>
      <c r="J172" s="28"/>
      <c r="K172" s="28"/>
      <c r="L172" s="17"/>
      <c r="M172" s="8">
        <f>(K173/2)*1</f>
        <v>4.1666666666666664E-2</v>
      </c>
      <c r="N172" s="8">
        <f>(K173/2)*1.5</f>
        <v>6.25E-2</v>
      </c>
      <c r="O172" s="8">
        <f>(K173/2)*2</f>
        <v>8.3333333333333329E-2</v>
      </c>
      <c r="P172" s="15"/>
      <c r="Q172" s="15"/>
      <c r="R172" s="16"/>
      <c r="S172" s="28"/>
      <c r="T172" s="28"/>
      <c r="U172" s="17"/>
      <c r="V172" s="8">
        <f>(R173/2)*1</f>
        <v>4.1666666666666664E-2</v>
      </c>
      <c r="W172" s="8">
        <f>(R173/2)*1.5</f>
        <v>6.25E-2</v>
      </c>
      <c r="X172" s="8">
        <f>(R173/2)*2</f>
        <v>8.3333333333333329E-2</v>
      </c>
      <c r="Y172" s="15"/>
      <c r="Z172" s="15"/>
      <c r="AA172" s="16"/>
      <c r="AB172" s="28"/>
      <c r="AC172" s="28"/>
      <c r="AD172" s="17"/>
      <c r="AE172" s="8">
        <f>(AC173/2)*1</f>
        <v>4.1666666666666664E-2</v>
      </c>
      <c r="AF172" s="8">
        <f>(AC173/2)*1.5</f>
        <v>6.25E-2</v>
      </c>
      <c r="AG172" s="8">
        <f>(AC173/2)*2</f>
        <v>8.3333333333333329E-2</v>
      </c>
      <c r="AH172" s="15"/>
      <c r="AI172" s="15"/>
      <c r="AJ172" s="16"/>
      <c r="AK172" s="5"/>
    </row>
    <row r="173" spans="1:37" ht="15" thickBot="1">
      <c r="A173" s="5"/>
      <c r="B173" s="18" t="s">
        <v>36</v>
      </c>
      <c r="C173" s="6">
        <f>C168/3</f>
        <v>8.3333333333333329E-2</v>
      </c>
      <c r="D173" s="19"/>
      <c r="E173" s="19"/>
      <c r="F173" s="19"/>
      <c r="G173" s="9">
        <v>3</v>
      </c>
      <c r="H173" s="10">
        <f>INDEX(D172:F172,G173)</f>
        <v>8.3333333333333329E-2</v>
      </c>
      <c r="I173" s="11">
        <f>H173</f>
        <v>8.3333333333333329E-2</v>
      </c>
      <c r="J173" s="18" t="s">
        <v>36</v>
      </c>
      <c r="K173" s="6">
        <f>K168/3</f>
        <v>8.3333333333333329E-2</v>
      </c>
      <c r="L173" s="9" t="e">
        <f>IF(#REF!="Sí",1)+IF(#REF!="No",0)</f>
        <v>#REF!</v>
      </c>
      <c r="M173" s="19"/>
      <c r="N173" s="19"/>
      <c r="O173" s="19"/>
      <c r="P173" s="9">
        <v>3</v>
      </c>
      <c r="Q173" s="10">
        <f>INDEX(M172:O172,P173)</f>
        <v>8.3333333333333329E-2</v>
      </c>
      <c r="R173" s="11">
        <f>Q173</f>
        <v>8.3333333333333329E-2</v>
      </c>
      <c r="S173" s="18"/>
      <c r="T173" s="6">
        <f>T168/3</f>
        <v>8.3333333333333329E-2</v>
      </c>
      <c r="U173" s="9" t="e">
        <f>IF(#REF!="Sí",1)+IF(#REF!="No",0)</f>
        <v>#REF!</v>
      </c>
      <c r="V173" s="19"/>
      <c r="W173" s="19"/>
      <c r="X173" s="19"/>
      <c r="Y173" s="9">
        <v>3</v>
      </c>
      <c r="Z173" s="10">
        <f>INDEX(V172:X172,Y173)</f>
        <v>8.3333333333333329E-2</v>
      </c>
      <c r="AA173" s="11">
        <f>Z173</f>
        <v>8.3333333333333329E-2</v>
      </c>
      <c r="AB173" s="18" t="s">
        <v>36</v>
      </c>
      <c r="AC173" s="6">
        <f>AC168/3</f>
        <v>8.3333333333333329E-2</v>
      </c>
      <c r="AD173" s="9" t="e">
        <f>IF(#REF!="Sí",1)+IF(#REF!="No",0)</f>
        <v>#REF!</v>
      </c>
      <c r="AE173" s="19"/>
      <c r="AF173" s="19"/>
      <c r="AG173" s="19"/>
      <c r="AH173" s="9">
        <v>2</v>
      </c>
      <c r="AI173" s="10">
        <f>INDEX(AE172:AG172,AH173)</f>
        <v>6.25E-2</v>
      </c>
      <c r="AJ173" s="11">
        <f>AI173</f>
        <v>6.25E-2</v>
      </c>
      <c r="AK173" s="5"/>
    </row>
    <row r="174" spans="1:37" ht="14.4" hidden="1" customHeight="1" thickBot="1">
      <c r="A174" s="5"/>
      <c r="B174" s="17"/>
      <c r="C174" s="28"/>
      <c r="D174" s="8">
        <f>(C175/2)*1</f>
        <v>4.1666666666666664E-2</v>
      </c>
      <c r="E174" s="8">
        <f>(C175/2)*1.5</f>
        <v>6.25E-2</v>
      </c>
      <c r="F174" s="8">
        <f>(C175/2)*2</f>
        <v>8.3333333333333329E-2</v>
      </c>
      <c r="G174" s="15"/>
      <c r="H174" s="15"/>
      <c r="I174" s="16"/>
      <c r="J174" s="28"/>
      <c r="K174" s="28"/>
      <c r="L174" s="17"/>
      <c r="M174" s="8">
        <f>(K175/2)*1</f>
        <v>4.1666666666666664E-2</v>
      </c>
      <c r="N174" s="8">
        <f>(K175/2)*1.5</f>
        <v>6.25E-2</v>
      </c>
      <c r="O174" s="8">
        <f>(K175/2)*2</f>
        <v>8.3333333333333329E-2</v>
      </c>
      <c r="P174" s="15"/>
      <c r="Q174" s="15"/>
      <c r="R174" s="16"/>
      <c r="S174" s="28"/>
      <c r="T174" s="28"/>
      <c r="U174" s="17"/>
      <c r="V174" s="8">
        <f>(R175/2)*1</f>
        <v>4.1666666666666664E-2</v>
      </c>
      <c r="W174" s="8">
        <f>(R175/2)*1.5</f>
        <v>6.25E-2</v>
      </c>
      <c r="X174" s="8">
        <f>(R175/2)*2</f>
        <v>8.3333333333333329E-2</v>
      </c>
      <c r="Y174" s="15"/>
      <c r="Z174" s="15"/>
      <c r="AA174" s="16"/>
      <c r="AB174" s="28"/>
      <c r="AC174" s="28"/>
      <c r="AD174" s="17"/>
      <c r="AE174" s="8">
        <f>(AC175/2)*1</f>
        <v>4.1666666666666664E-2</v>
      </c>
      <c r="AF174" s="8">
        <f>(AC175/2)*1.5</f>
        <v>6.25E-2</v>
      </c>
      <c r="AG174" s="8">
        <f>(AC175/2)*2</f>
        <v>8.3333333333333329E-2</v>
      </c>
      <c r="AH174" s="15"/>
      <c r="AI174" s="15"/>
      <c r="AJ174" s="16"/>
      <c r="AK174" s="5"/>
    </row>
    <row r="175" spans="1:37" ht="15" thickBot="1">
      <c r="A175" s="5"/>
      <c r="B175" s="18" t="s">
        <v>36</v>
      </c>
      <c r="C175" s="6">
        <f>C168/3</f>
        <v>8.3333333333333329E-2</v>
      </c>
      <c r="D175" s="19"/>
      <c r="E175" s="19"/>
      <c r="F175" s="19"/>
      <c r="G175" s="9">
        <v>3</v>
      </c>
      <c r="H175" s="10">
        <f>INDEX(D174:F174,G175)</f>
        <v>8.3333333333333329E-2</v>
      </c>
      <c r="I175" s="11">
        <f>H175</f>
        <v>8.3333333333333329E-2</v>
      </c>
      <c r="J175" s="18" t="s">
        <v>36</v>
      </c>
      <c r="K175" s="6">
        <f>K168/3</f>
        <v>8.3333333333333329E-2</v>
      </c>
      <c r="L175" s="9" t="e">
        <f>IF(#REF!="Sí",1)+IF(#REF!="No",0)</f>
        <v>#REF!</v>
      </c>
      <c r="M175" s="19"/>
      <c r="N175" s="19"/>
      <c r="O175" s="19"/>
      <c r="P175" s="9">
        <v>3</v>
      </c>
      <c r="Q175" s="10">
        <f>INDEX(M174:O174,P175)</f>
        <v>8.3333333333333329E-2</v>
      </c>
      <c r="R175" s="11">
        <f>Q175</f>
        <v>8.3333333333333329E-2</v>
      </c>
      <c r="S175" s="18"/>
      <c r="T175" s="6">
        <f>T168/3</f>
        <v>8.3333333333333329E-2</v>
      </c>
      <c r="U175" s="9" t="e">
        <f>IF(#REF!="Sí",1)+IF(#REF!="No",0)</f>
        <v>#REF!</v>
      </c>
      <c r="V175" s="19"/>
      <c r="W175" s="19"/>
      <c r="X175" s="19"/>
      <c r="Y175" s="9">
        <v>3</v>
      </c>
      <c r="Z175" s="10">
        <f>INDEX(V174:X174,Y175)</f>
        <v>8.3333333333333329E-2</v>
      </c>
      <c r="AA175" s="11">
        <f>Z175</f>
        <v>8.3333333333333329E-2</v>
      </c>
      <c r="AB175" s="18" t="s">
        <v>36</v>
      </c>
      <c r="AC175" s="6">
        <f>AC168/3</f>
        <v>8.3333333333333329E-2</v>
      </c>
      <c r="AD175" s="9" t="e">
        <f>IF(#REF!="Sí",1)+IF(#REF!="No",0)</f>
        <v>#REF!</v>
      </c>
      <c r="AE175" s="19"/>
      <c r="AF175" s="19"/>
      <c r="AG175" s="19"/>
      <c r="AH175" s="9">
        <v>3</v>
      </c>
      <c r="AI175" s="33">
        <f>INDEX(AE174:AG174,AH175)</f>
        <v>8.3333333333333329E-2</v>
      </c>
      <c r="AJ175" s="11">
        <f>AI175</f>
        <v>8.3333333333333329E-2</v>
      </c>
      <c r="AK175" s="13">
        <f>SUM(I176,R176,AA176,AJ176)</f>
        <v>0.95833333333333326</v>
      </c>
    </row>
    <row r="176" spans="1:37" s="4" customFormat="1" ht="14.4" customHeight="1">
      <c r="A176" s="5"/>
      <c r="B176" s="28"/>
      <c r="C176" s="28"/>
      <c r="D176" s="28"/>
      <c r="E176" s="28"/>
      <c r="F176" s="28"/>
      <c r="G176" s="28"/>
      <c r="H176" s="28"/>
      <c r="I176" s="34">
        <f>SUM(I171+I173+I175)</f>
        <v>0.25</v>
      </c>
      <c r="J176" s="28"/>
      <c r="K176" s="28"/>
      <c r="L176"/>
      <c r="M176"/>
      <c r="N176"/>
      <c r="O176"/>
      <c r="P176"/>
      <c r="Q176"/>
      <c r="R176" s="34">
        <f>SUM(R171+R173+R175)</f>
        <v>0.25</v>
      </c>
      <c r="S176" s="28"/>
      <c r="T176" s="28"/>
      <c r="U176"/>
      <c r="V176"/>
      <c r="W176"/>
      <c r="X176"/>
      <c r="Y176"/>
      <c r="Z176"/>
      <c r="AA176" s="34">
        <f>SUM(AA171+AA173+AA175)</f>
        <v>0.25</v>
      </c>
      <c r="AB176" s="28"/>
      <c r="AC176" s="28"/>
      <c r="AD176"/>
      <c r="AE176"/>
      <c r="AF176"/>
      <c r="AG176"/>
      <c r="AH176"/>
      <c r="AI176"/>
      <c r="AJ176" s="34">
        <f>SUM(AJ171+AJ173+AJ175)</f>
        <v>0.20833333333333331</v>
      </c>
      <c r="AK176" s="5"/>
    </row>
  </sheetData>
  <mergeCells count="288">
    <mergeCell ref="AI167:AI168"/>
    <mergeCell ref="AJ167:AJ168"/>
    <mergeCell ref="AK167:AK168"/>
    <mergeCell ref="P167:P168"/>
    <mergeCell ref="Q167:Q168"/>
    <mergeCell ref="R167:R168"/>
    <mergeCell ref="V167:X168"/>
    <mergeCell ref="Y167:Y168"/>
    <mergeCell ref="Z167:Z168"/>
    <mergeCell ref="D167:F168"/>
    <mergeCell ref="G167:G168"/>
    <mergeCell ref="H167:H168"/>
    <mergeCell ref="I167:I168"/>
    <mergeCell ref="L167:L168"/>
    <mergeCell ref="M167:O168"/>
    <mergeCell ref="AA156:AA157"/>
    <mergeCell ref="AE156:AG157"/>
    <mergeCell ref="AH156:AH157"/>
    <mergeCell ref="D156:F157"/>
    <mergeCell ref="G156:G157"/>
    <mergeCell ref="H156:H157"/>
    <mergeCell ref="I156:I157"/>
    <mergeCell ref="L156:L157"/>
    <mergeCell ref="M156:O157"/>
    <mergeCell ref="AA167:AA168"/>
    <mergeCell ref="AE167:AG168"/>
    <mergeCell ref="AH167:AH168"/>
    <mergeCell ref="AI156:AI157"/>
    <mergeCell ref="AJ156:AJ157"/>
    <mergeCell ref="AK156:AK157"/>
    <mergeCell ref="P156:P157"/>
    <mergeCell ref="Q156:Q157"/>
    <mergeCell ref="R156:R157"/>
    <mergeCell ref="V156:X157"/>
    <mergeCell ref="Y156:Y157"/>
    <mergeCell ref="Z156:Z157"/>
    <mergeCell ref="AI145:AI146"/>
    <mergeCell ref="AJ145:AJ146"/>
    <mergeCell ref="AK145:AK146"/>
    <mergeCell ref="P145:P146"/>
    <mergeCell ref="Q145:Q146"/>
    <mergeCell ref="R145:R146"/>
    <mergeCell ref="V145:X146"/>
    <mergeCell ref="Y145:Y146"/>
    <mergeCell ref="Z145:Z146"/>
    <mergeCell ref="D145:F146"/>
    <mergeCell ref="G145:G146"/>
    <mergeCell ref="H145:H146"/>
    <mergeCell ref="I145:I146"/>
    <mergeCell ref="L145:L146"/>
    <mergeCell ref="M145:O146"/>
    <mergeCell ref="AA134:AA135"/>
    <mergeCell ref="AE134:AG135"/>
    <mergeCell ref="AH134:AH135"/>
    <mergeCell ref="D134:F135"/>
    <mergeCell ref="G134:G135"/>
    <mergeCell ref="H134:H135"/>
    <mergeCell ref="I134:I135"/>
    <mergeCell ref="L134:L135"/>
    <mergeCell ref="M134:O135"/>
    <mergeCell ref="AA145:AA146"/>
    <mergeCell ref="AE145:AG146"/>
    <mergeCell ref="AH145:AH146"/>
    <mergeCell ref="AI134:AI135"/>
    <mergeCell ref="AJ134:AJ135"/>
    <mergeCell ref="AK134:AK135"/>
    <mergeCell ref="P134:P135"/>
    <mergeCell ref="Q134:Q135"/>
    <mergeCell ref="R134:R135"/>
    <mergeCell ref="V134:X135"/>
    <mergeCell ref="Y134:Y135"/>
    <mergeCell ref="Z134:Z135"/>
    <mergeCell ref="AI123:AI124"/>
    <mergeCell ref="AJ123:AJ124"/>
    <mergeCell ref="AK123:AK124"/>
    <mergeCell ref="P123:P124"/>
    <mergeCell ref="Q123:Q124"/>
    <mergeCell ref="R123:R124"/>
    <mergeCell ref="V123:X124"/>
    <mergeCell ref="Y123:Y124"/>
    <mergeCell ref="Z123:Z124"/>
    <mergeCell ref="D123:F124"/>
    <mergeCell ref="G123:G124"/>
    <mergeCell ref="H123:H124"/>
    <mergeCell ref="I123:I124"/>
    <mergeCell ref="L123:L124"/>
    <mergeCell ref="M123:O124"/>
    <mergeCell ref="AA112:AA113"/>
    <mergeCell ref="AE112:AG113"/>
    <mergeCell ref="AH112:AH113"/>
    <mergeCell ref="D112:F113"/>
    <mergeCell ref="G112:G113"/>
    <mergeCell ref="H112:H113"/>
    <mergeCell ref="I112:I113"/>
    <mergeCell ref="L112:L113"/>
    <mergeCell ref="M112:O113"/>
    <mergeCell ref="AA123:AA124"/>
    <mergeCell ref="AE123:AG124"/>
    <mergeCell ref="AH123:AH124"/>
    <mergeCell ref="AI112:AI113"/>
    <mergeCell ref="AJ112:AJ113"/>
    <mergeCell ref="AK112:AK113"/>
    <mergeCell ref="P112:P113"/>
    <mergeCell ref="Q112:Q113"/>
    <mergeCell ref="R112:R113"/>
    <mergeCell ref="V112:X113"/>
    <mergeCell ref="Y112:Y113"/>
    <mergeCell ref="Z112:Z113"/>
    <mergeCell ref="AI101:AI102"/>
    <mergeCell ref="AJ101:AJ102"/>
    <mergeCell ref="AK101:AK102"/>
    <mergeCell ref="P101:P102"/>
    <mergeCell ref="Q101:Q102"/>
    <mergeCell ref="R101:R102"/>
    <mergeCell ref="V101:X102"/>
    <mergeCell ref="Y101:Y102"/>
    <mergeCell ref="Z101:Z102"/>
    <mergeCell ref="D101:F102"/>
    <mergeCell ref="G101:G102"/>
    <mergeCell ref="H101:H102"/>
    <mergeCell ref="I101:I102"/>
    <mergeCell ref="L101:L102"/>
    <mergeCell ref="M101:O102"/>
    <mergeCell ref="AA90:AA91"/>
    <mergeCell ref="AE90:AG91"/>
    <mergeCell ref="AH90:AH91"/>
    <mergeCell ref="D90:F91"/>
    <mergeCell ref="G90:G91"/>
    <mergeCell ref="H90:H91"/>
    <mergeCell ref="I90:I91"/>
    <mergeCell ref="L90:L91"/>
    <mergeCell ref="M90:O91"/>
    <mergeCell ref="AA101:AA102"/>
    <mergeCell ref="AE101:AG102"/>
    <mergeCell ref="AH101:AH102"/>
    <mergeCell ref="AI90:AI91"/>
    <mergeCell ref="AJ90:AJ91"/>
    <mergeCell ref="AK90:AK91"/>
    <mergeCell ref="P90:P91"/>
    <mergeCell ref="Q90:Q91"/>
    <mergeCell ref="R90:R91"/>
    <mergeCell ref="V90:X91"/>
    <mergeCell ref="Y90:Y91"/>
    <mergeCell ref="Z90:Z91"/>
    <mergeCell ref="AI79:AI80"/>
    <mergeCell ref="AJ79:AJ80"/>
    <mergeCell ref="AK79:AK80"/>
    <mergeCell ref="P79:P80"/>
    <mergeCell ref="Q79:Q80"/>
    <mergeCell ref="R79:R80"/>
    <mergeCell ref="V79:X80"/>
    <mergeCell ref="Y79:Y80"/>
    <mergeCell ref="Z79:Z80"/>
    <mergeCell ref="D79:F80"/>
    <mergeCell ref="G79:G80"/>
    <mergeCell ref="H79:H80"/>
    <mergeCell ref="I79:I80"/>
    <mergeCell ref="L79:L80"/>
    <mergeCell ref="M79:O80"/>
    <mergeCell ref="AA68:AA69"/>
    <mergeCell ref="AE68:AG69"/>
    <mergeCell ref="AH68:AH69"/>
    <mergeCell ref="D68:F69"/>
    <mergeCell ref="G68:G69"/>
    <mergeCell ref="H68:H69"/>
    <mergeCell ref="I68:I69"/>
    <mergeCell ref="L68:L69"/>
    <mergeCell ref="M68:O69"/>
    <mergeCell ref="AA79:AA80"/>
    <mergeCell ref="AE79:AG80"/>
    <mergeCell ref="AH79:AH80"/>
    <mergeCell ref="AI68:AI69"/>
    <mergeCell ref="AJ68:AJ69"/>
    <mergeCell ref="AK68:AK69"/>
    <mergeCell ref="P68:P69"/>
    <mergeCell ref="Q68:Q69"/>
    <mergeCell ref="R68:R69"/>
    <mergeCell ref="V68:X69"/>
    <mergeCell ref="Y68:Y69"/>
    <mergeCell ref="Z68:Z69"/>
    <mergeCell ref="AI57:AI58"/>
    <mergeCell ref="AJ57:AJ58"/>
    <mergeCell ref="AK57:AK58"/>
    <mergeCell ref="P57:P58"/>
    <mergeCell ref="Q57:Q58"/>
    <mergeCell ref="R57:R58"/>
    <mergeCell ref="V57:X58"/>
    <mergeCell ref="Y57:Y58"/>
    <mergeCell ref="Z57:Z58"/>
    <mergeCell ref="D57:F58"/>
    <mergeCell ref="G57:G58"/>
    <mergeCell ref="H57:H58"/>
    <mergeCell ref="I57:I58"/>
    <mergeCell ref="L57:L58"/>
    <mergeCell ref="M57:O58"/>
    <mergeCell ref="AA46:AA47"/>
    <mergeCell ref="AE46:AG47"/>
    <mergeCell ref="AH46:AH47"/>
    <mergeCell ref="D46:F47"/>
    <mergeCell ref="G46:G47"/>
    <mergeCell ref="H46:H47"/>
    <mergeCell ref="I46:I47"/>
    <mergeCell ref="L46:L47"/>
    <mergeCell ref="M46:O47"/>
    <mergeCell ref="AA57:AA58"/>
    <mergeCell ref="AE57:AG58"/>
    <mergeCell ref="AH57:AH58"/>
    <mergeCell ref="AI46:AI47"/>
    <mergeCell ref="AJ46:AJ47"/>
    <mergeCell ref="AK46:AK47"/>
    <mergeCell ref="P46:P47"/>
    <mergeCell ref="Q46:Q47"/>
    <mergeCell ref="R46:R47"/>
    <mergeCell ref="V46:X47"/>
    <mergeCell ref="Y46:Y47"/>
    <mergeCell ref="Z46:Z47"/>
    <mergeCell ref="AI35:AI36"/>
    <mergeCell ref="AJ35:AJ36"/>
    <mergeCell ref="AK35:AK36"/>
    <mergeCell ref="P35:P36"/>
    <mergeCell ref="Q35:Q36"/>
    <mergeCell ref="R35:R36"/>
    <mergeCell ref="V35:X36"/>
    <mergeCell ref="Y35:Y36"/>
    <mergeCell ref="Z35:Z36"/>
    <mergeCell ref="D35:F36"/>
    <mergeCell ref="G35:G36"/>
    <mergeCell ref="H35:H36"/>
    <mergeCell ref="I35:I36"/>
    <mergeCell ref="L35:L36"/>
    <mergeCell ref="M35:O36"/>
    <mergeCell ref="AA24:AA25"/>
    <mergeCell ref="AE24:AG25"/>
    <mergeCell ref="AH24:AH25"/>
    <mergeCell ref="D24:F25"/>
    <mergeCell ref="G24:G25"/>
    <mergeCell ref="H24:H25"/>
    <mergeCell ref="I24:I25"/>
    <mergeCell ref="L24:L25"/>
    <mergeCell ref="M24:O25"/>
    <mergeCell ref="AA35:AA36"/>
    <mergeCell ref="AE35:AG36"/>
    <mergeCell ref="AH35:AH36"/>
    <mergeCell ref="AI24:AI25"/>
    <mergeCell ref="AJ24:AJ25"/>
    <mergeCell ref="AK24:AK25"/>
    <mergeCell ref="P24:P25"/>
    <mergeCell ref="Q24:Q25"/>
    <mergeCell ref="R24:R25"/>
    <mergeCell ref="V24:X25"/>
    <mergeCell ref="Y24:Y25"/>
    <mergeCell ref="Z24:Z25"/>
    <mergeCell ref="AI13:AI14"/>
    <mergeCell ref="AJ13:AJ14"/>
    <mergeCell ref="AK13:AK14"/>
    <mergeCell ref="P13:P14"/>
    <mergeCell ref="Q13:Q14"/>
    <mergeCell ref="R13:R14"/>
    <mergeCell ref="V13:X14"/>
    <mergeCell ref="Y13:Y14"/>
    <mergeCell ref="Z13:Z14"/>
    <mergeCell ref="D13:F14"/>
    <mergeCell ref="G13:G14"/>
    <mergeCell ref="H13:H14"/>
    <mergeCell ref="I13:I14"/>
    <mergeCell ref="L13:L14"/>
    <mergeCell ref="M13:O14"/>
    <mergeCell ref="AA1:AA2"/>
    <mergeCell ref="AE1:AG2"/>
    <mergeCell ref="AH1:AH2"/>
    <mergeCell ref="D1:F2"/>
    <mergeCell ref="G1:G2"/>
    <mergeCell ref="H1:H2"/>
    <mergeCell ref="I1:I2"/>
    <mergeCell ref="L1:L2"/>
    <mergeCell ref="M1:O2"/>
    <mergeCell ref="AA13:AA14"/>
    <mergeCell ref="AE13:AG14"/>
    <mergeCell ref="AH13:AH14"/>
    <mergeCell ref="AI1:AI2"/>
    <mergeCell ref="AJ1:AJ2"/>
    <mergeCell ref="AK1:AK2"/>
    <mergeCell ref="P1:P2"/>
    <mergeCell ref="Q1:Q2"/>
    <mergeCell ref="R1:R2"/>
    <mergeCell ref="V1:X2"/>
    <mergeCell ref="Y1:Y2"/>
    <mergeCell ref="Z1:Z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dimension ref="A1:L176"/>
  <sheetViews>
    <sheetView topLeftCell="A134" zoomScale="55" zoomScaleNormal="55" workbookViewId="0">
      <selection activeCell="A168" sqref="A168:B168"/>
    </sheetView>
  </sheetViews>
  <sheetFormatPr baseColWidth="10" defaultRowHeight="14.4"/>
  <cols>
    <col min="2" max="2" width="53.44140625" customWidth="1"/>
    <col min="3" max="3" width="25.77734375" customWidth="1"/>
    <col min="4" max="4" width="18.21875" customWidth="1"/>
    <col min="5" max="5" width="15.5546875" customWidth="1"/>
    <col min="6" max="6" width="14.44140625" customWidth="1"/>
    <col min="7" max="7" width="68.44140625" customWidth="1"/>
    <col min="8" max="8" width="27" customWidth="1"/>
    <col min="9" max="9" width="17.21875" customWidth="1"/>
    <col min="10" max="10" width="15.5546875" customWidth="1"/>
    <col min="11" max="11" width="19.109375" customWidth="1"/>
  </cols>
  <sheetData>
    <row r="1" spans="1:12" ht="28.8">
      <c r="A1" s="5"/>
      <c r="B1" s="5"/>
      <c r="C1" s="25" t="s">
        <v>158</v>
      </c>
      <c r="D1" s="128" t="s">
        <v>155</v>
      </c>
      <c r="E1" s="43"/>
      <c r="F1" s="128" t="s">
        <v>157</v>
      </c>
      <c r="G1" s="5"/>
      <c r="H1" s="25" t="s">
        <v>162</v>
      </c>
      <c r="I1" s="128" t="s">
        <v>155</v>
      </c>
      <c r="J1" s="43"/>
      <c r="K1" s="128" t="s">
        <v>161</v>
      </c>
    </row>
    <row r="2" spans="1:12">
      <c r="A2" s="52" t="str">
        <f>'Tabla Resultados FC'!C3</f>
        <v>TPB.1.1</v>
      </c>
      <c r="B2" s="52" t="str">
        <f>'[1]TABLA_MTU-cambiar nombres aqui'!G3</f>
        <v>Aumento generación EERR</v>
      </c>
      <c r="C2" s="57">
        <v>0.5</v>
      </c>
      <c r="D2" s="129"/>
      <c r="E2" s="44"/>
      <c r="F2" s="129"/>
      <c r="G2" s="52" t="str">
        <f>B2</f>
        <v>Aumento generación EERR</v>
      </c>
      <c r="H2" s="57">
        <v>0.5</v>
      </c>
      <c r="I2" s="129"/>
      <c r="J2" s="44"/>
      <c r="K2" s="129"/>
    </row>
    <row r="3" spans="1:12">
      <c r="A3" s="5"/>
      <c r="B3" s="5"/>
      <c r="C3" s="5"/>
      <c r="D3" s="5"/>
      <c r="E3" s="5"/>
      <c r="F3" s="5"/>
      <c r="G3" s="5"/>
      <c r="H3" s="5"/>
      <c r="I3" s="5"/>
      <c r="J3" s="5"/>
      <c r="K3" s="5"/>
    </row>
    <row r="4" spans="1:12">
      <c r="A4" s="5"/>
      <c r="B4" s="54" t="s">
        <v>159</v>
      </c>
      <c r="C4" s="5"/>
      <c r="D4" s="5"/>
      <c r="E4" s="5"/>
      <c r="F4" s="5"/>
      <c r="G4" s="54" t="s">
        <v>160</v>
      </c>
      <c r="H4" s="5"/>
      <c r="I4" s="5"/>
      <c r="J4" s="5"/>
      <c r="K4" s="5"/>
    </row>
    <row r="5" spans="1:12" ht="14.4" customHeight="1">
      <c r="A5" s="5"/>
      <c r="B5" s="55" t="s">
        <v>152</v>
      </c>
      <c r="C5" s="6">
        <f>C2*0.5</f>
        <v>0.25</v>
      </c>
      <c r="D5" s="53" t="s">
        <v>156</v>
      </c>
      <c r="E5" s="9">
        <f>IF(D5="Sí",1)+IF(D5="No",0)</f>
        <v>1</v>
      </c>
      <c r="F5" s="11">
        <f>C5*E5</f>
        <v>0.25</v>
      </c>
      <c r="G5" s="18" t="s">
        <v>154</v>
      </c>
      <c r="H5" s="6">
        <f>H2</f>
        <v>0.5</v>
      </c>
      <c r="I5" s="53" t="s">
        <v>156</v>
      </c>
      <c r="J5" s="9">
        <f>IF(I5="Sí",1)+IF(I5="No",0)</f>
        <v>1</v>
      </c>
      <c r="K5" s="11">
        <f>H5*J5</f>
        <v>0.5</v>
      </c>
    </row>
    <row r="6" spans="1:12">
      <c r="A6" s="5"/>
      <c r="B6" s="17"/>
      <c r="C6" s="17"/>
      <c r="D6" s="19"/>
      <c r="E6" s="17"/>
      <c r="F6" s="16"/>
      <c r="G6" s="17"/>
      <c r="H6" s="17"/>
      <c r="I6" s="19"/>
      <c r="J6" s="17"/>
      <c r="K6" s="16"/>
    </row>
    <row r="7" spans="1:12">
      <c r="A7" s="5"/>
      <c r="B7" s="51" t="s">
        <v>153</v>
      </c>
      <c r="C7" s="6">
        <f>C2*0.5</f>
        <v>0.25</v>
      </c>
      <c r="D7" s="53" t="s">
        <v>156</v>
      </c>
      <c r="E7" s="9">
        <f t="shared" ref="E7:E9" si="0">IF(D7="Sí",1)+IF(D7="No",0)</f>
        <v>1</v>
      </c>
      <c r="F7" s="11">
        <f>C7*E7</f>
        <v>0.25</v>
      </c>
      <c r="G7" s="18"/>
      <c r="H7" s="6"/>
      <c r="I7" s="53" t="s">
        <v>156</v>
      </c>
      <c r="J7" s="9">
        <f t="shared" ref="J7" si="1">IF(I7="Sí",1)+IF(I7="No",0)</f>
        <v>1</v>
      </c>
      <c r="K7" s="11">
        <f>H7*J7</f>
        <v>0</v>
      </c>
    </row>
    <row r="8" spans="1:12" ht="15" thickBot="1">
      <c r="A8" s="5"/>
      <c r="B8" s="17"/>
      <c r="C8" s="17"/>
      <c r="D8" s="19"/>
      <c r="E8" s="17"/>
      <c r="F8" s="16"/>
      <c r="G8" s="17"/>
      <c r="H8" s="17"/>
      <c r="I8" s="19"/>
      <c r="J8" s="17"/>
      <c r="K8" s="16"/>
    </row>
    <row r="9" spans="1:12" ht="15" thickBot="1">
      <c r="A9" s="5"/>
      <c r="B9" s="18"/>
      <c r="C9" s="6"/>
      <c r="D9" s="53"/>
      <c r="E9" s="9">
        <f t="shared" si="0"/>
        <v>0</v>
      </c>
      <c r="F9" s="11">
        <f>C9*E9</f>
        <v>0</v>
      </c>
      <c r="G9" s="55"/>
      <c r="H9" s="6"/>
      <c r="I9" s="53" t="s">
        <v>156</v>
      </c>
      <c r="J9" s="9">
        <f t="shared" ref="J9" si="2">IF(I9="Sí",1)+IF(I9="No",0)</f>
        <v>1</v>
      </c>
      <c r="K9" s="11">
        <f>H9*J9</f>
        <v>0</v>
      </c>
      <c r="L9" s="13">
        <f>F10+K10</f>
        <v>1</v>
      </c>
    </row>
    <row r="10" spans="1:12">
      <c r="A10" s="5"/>
      <c r="B10" s="4"/>
      <c r="C10" s="56">
        <f>SUM(C5:C9)</f>
        <v>0.5</v>
      </c>
      <c r="D10" s="4"/>
      <c r="E10" s="4"/>
      <c r="F10" s="14">
        <f>SUM(F5:F9)</f>
        <v>0.5</v>
      </c>
      <c r="G10" s="4"/>
      <c r="H10" s="56">
        <f>SUM(H5:H9)</f>
        <v>0.5</v>
      </c>
      <c r="I10" s="4"/>
      <c r="J10" s="4"/>
      <c r="K10" s="14">
        <f>SUM(K5:K9)</f>
        <v>0.5</v>
      </c>
    </row>
    <row r="11" spans="1:12">
      <c r="B11" s="4"/>
      <c r="C11" s="14"/>
      <c r="E11" s="4"/>
      <c r="G11" s="4"/>
      <c r="H11" s="14"/>
      <c r="J11" s="4"/>
    </row>
    <row r="13" spans="1:12" ht="14.4" customHeight="1">
      <c r="A13" s="5"/>
      <c r="B13" s="5"/>
      <c r="C13" s="25" t="s">
        <v>158</v>
      </c>
      <c r="D13" s="128" t="s">
        <v>155</v>
      </c>
      <c r="E13" s="43"/>
      <c r="F13" s="128" t="s">
        <v>157</v>
      </c>
      <c r="G13" s="5"/>
      <c r="H13" s="25" t="s">
        <v>162</v>
      </c>
      <c r="I13" s="128" t="s">
        <v>155</v>
      </c>
      <c r="J13" s="43"/>
      <c r="K13" s="128" t="s">
        <v>161</v>
      </c>
    </row>
    <row r="14" spans="1:12">
      <c r="A14" s="52" t="str">
        <f>'Tabla Resultados FC'!C4</f>
        <v>TPB.1.2</v>
      </c>
      <c r="B14" s="52" t="str">
        <f>'[1]TABLA_MTU-cambiar nombres aqui'!G4</f>
        <v>Reducción de emisiones de GEI</v>
      </c>
      <c r="C14" s="57">
        <v>0.5</v>
      </c>
      <c r="D14" s="129"/>
      <c r="E14" s="44"/>
      <c r="F14" s="129"/>
      <c r="G14" s="52" t="str">
        <f>B14</f>
        <v>Reducción de emisiones de GEI</v>
      </c>
      <c r="H14" s="57">
        <v>0.5</v>
      </c>
      <c r="I14" s="129"/>
      <c r="J14" s="44"/>
      <c r="K14" s="129"/>
    </row>
    <row r="15" spans="1:12">
      <c r="A15" s="5"/>
      <c r="B15" s="5"/>
      <c r="C15" s="5"/>
      <c r="D15" s="5"/>
      <c r="E15" s="5"/>
      <c r="F15" s="5"/>
      <c r="G15" s="5"/>
      <c r="H15" s="5"/>
      <c r="I15" s="5"/>
      <c r="J15" s="5"/>
      <c r="K15" s="5"/>
    </row>
    <row r="16" spans="1:12">
      <c r="A16" s="5"/>
      <c r="B16" s="54" t="s">
        <v>159</v>
      </c>
      <c r="C16" s="5"/>
      <c r="D16" s="5"/>
      <c r="E16" s="5"/>
      <c r="F16" s="5"/>
      <c r="G16" s="54" t="s">
        <v>160</v>
      </c>
      <c r="H16" s="5"/>
      <c r="I16" s="5"/>
      <c r="J16" s="5"/>
      <c r="K16" s="5"/>
    </row>
    <row r="17" spans="1:12" ht="14.4" customHeight="1">
      <c r="A17" s="5"/>
      <c r="B17" s="55" t="s">
        <v>152</v>
      </c>
      <c r="C17" s="6">
        <f>C14*0.5</f>
        <v>0.25</v>
      </c>
      <c r="D17" s="53" t="s">
        <v>156</v>
      </c>
      <c r="E17" s="9">
        <f>IF(D17="Sí",1)+IF(D17="No",0)</f>
        <v>1</v>
      </c>
      <c r="F17" s="11">
        <f>C17*E17</f>
        <v>0.25</v>
      </c>
      <c r="G17" s="18" t="s">
        <v>154</v>
      </c>
      <c r="H17" s="6">
        <f>H14</f>
        <v>0.5</v>
      </c>
      <c r="I17" s="53" t="s">
        <v>156</v>
      </c>
      <c r="J17" s="9">
        <f>IF(I17="Sí",1)+IF(I17="No",0)</f>
        <v>1</v>
      </c>
      <c r="K17" s="11">
        <f>H17*J17</f>
        <v>0.5</v>
      </c>
    </row>
    <row r="18" spans="1:12">
      <c r="A18" s="5"/>
      <c r="B18" s="17"/>
      <c r="C18" s="17"/>
      <c r="D18" s="19"/>
      <c r="E18" s="17"/>
      <c r="F18" s="16"/>
      <c r="G18" s="17"/>
      <c r="H18" s="17"/>
      <c r="I18" s="19"/>
      <c r="J18" s="17"/>
      <c r="K18" s="16"/>
    </row>
    <row r="19" spans="1:12">
      <c r="A19" s="5"/>
      <c r="B19" s="51" t="s">
        <v>153</v>
      </c>
      <c r="C19" s="6">
        <f>C14*0.5</f>
        <v>0.25</v>
      </c>
      <c r="D19" s="53" t="s">
        <v>156</v>
      </c>
      <c r="E19" s="9">
        <f t="shared" ref="E19" si="3">IF(D19="Sí",1)+IF(D19="No",0)</f>
        <v>1</v>
      </c>
      <c r="F19" s="11">
        <f>C19*E19</f>
        <v>0.25</v>
      </c>
      <c r="G19" s="18"/>
      <c r="H19" s="6"/>
      <c r="I19" s="53" t="s">
        <v>156</v>
      </c>
      <c r="J19" s="9">
        <f t="shared" ref="J19" si="4">IF(I19="Sí",1)+IF(I19="No",0)</f>
        <v>1</v>
      </c>
      <c r="K19" s="11">
        <f>H19*J19</f>
        <v>0</v>
      </c>
    </row>
    <row r="20" spans="1:12" ht="15" thickBot="1">
      <c r="A20" s="5"/>
      <c r="B20" s="17"/>
      <c r="C20" s="17"/>
      <c r="D20" s="19"/>
      <c r="E20" s="17"/>
      <c r="F20" s="16"/>
      <c r="G20" s="17"/>
      <c r="H20" s="17"/>
      <c r="I20" s="19"/>
      <c r="J20" s="17"/>
      <c r="K20" s="16"/>
    </row>
    <row r="21" spans="1:12" ht="15" thickBot="1">
      <c r="A21" s="5"/>
      <c r="B21" s="18"/>
      <c r="C21" s="6"/>
      <c r="D21" s="53"/>
      <c r="E21" s="9">
        <f t="shared" ref="E21" si="5">IF(D21="Sí",1)+IF(D21="No",0)</f>
        <v>0</v>
      </c>
      <c r="F21" s="11">
        <f>C21*E21</f>
        <v>0</v>
      </c>
      <c r="G21" s="55"/>
      <c r="H21" s="6"/>
      <c r="I21" s="53" t="s">
        <v>156</v>
      </c>
      <c r="J21" s="9">
        <f t="shared" ref="J21" si="6">IF(I21="Sí",1)+IF(I21="No",0)</f>
        <v>1</v>
      </c>
      <c r="K21" s="11">
        <f>H21*J21</f>
        <v>0</v>
      </c>
      <c r="L21" s="13">
        <f>F22+K22</f>
        <v>1</v>
      </c>
    </row>
    <row r="22" spans="1:12">
      <c r="B22" s="4"/>
      <c r="C22" s="56">
        <f>SUM(C17:C21)</f>
        <v>0.5</v>
      </c>
      <c r="D22" s="4"/>
      <c r="E22" s="4"/>
      <c r="F22" s="14">
        <f>SUM(F17:F21)</f>
        <v>0.5</v>
      </c>
      <c r="G22" s="4"/>
      <c r="H22" s="56">
        <f>SUM(H17:H21)</f>
        <v>0.5</v>
      </c>
      <c r="I22" s="4"/>
      <c r="J22" s="4"/>
      <c r="K22" s="14">
        <f>SUM(K17:K21)</f>
        <v>0.5</v>
      </c>
    </row>
    <row r="24" spans="1:12" ht="14.4" customHeight="1">
      <c r="A24" s="5"/>
      <c r="B24" s="5"/>
      <c r="C24" s="25" t="s">
        <v>158</v>
      </c>
      <c r="D24" s="128" t="s">
        <v>155</v>
      </c>
      <c r="E24" s="43"/>
      <c r="F24" s="128" t="s">
        <v>157</v>
      </c>
      <c r="G24" s="5"/>
      <c r="H24" s="25" t="s">
        <v>162</v>
      </c>
      <c r="I24" s="128" t="s">
        <v>155</v>
      </c>
      <c r="J24" s="43"/>
      <c r="K24" s="128" t="s">
        <v>161</v>
      </c>
    </row>
    <row r="25" spans="1:12">
      <c r="A25" s="52" t="str">
        <f>'Tabla Resultados FC'!C5</f>
        <v>TPB.1.3</v>
      </c>
      <c r="B25" s="52" t="str">
        <f>'[1]TABLA_MTU-cambiar nombres aqui'!G5</f>
        <v>Potenciación de la autosuficiencia conectada</v>
      </c>
      <c r="C25" s="57">
        <v>0.5</v>
      </c>
      <c r="D25" s="129"/>
      <c r="E25" s="44"/>
      <c r="F25" s="129"/>
      <c r="G25" s="52" t="str">
        <f>B25</f>
        <v>Potenciación de la autosuficiencia conectada</v>
      </c>
      <c r="H25" s="57">
        <v>0.5</v>
      </c>
      <c r="I25" s="129"/>
      <c r="J25" s="44"/>
      <c r="K25" s="129"/>
    </row>
    <row r="26" spans="1:12">
      <c r="A26" s="5"/>
      <c r="B26" s="5"/>
      <c r="C26" s="5"/>
      <c r="D26" s="5"/>
      <c r="E26" s="5"/>
      <c r="F26" s="5"/>
      <c r="G26" s="5"/>
      <c r="H26" s="5"/>
      <c r="I26" s="5"/>
      <c r="J26" s="5"/>
      <c r="K26" s="5"/>
    </row>
    <row r="27" spans="1:12">
      <c r="A27" s="5"/>
      <c r="B27" s="54" t="s">
        <v>159</v>
      </c>
      <c r="C27" s="5"/>
      <c r="D27" s="5"/>
      <c r="E27" s="5"/>
      <c r="F27" s="5"/>
      <c r="G27" s="54" t="s">
        <v>160</v>
      </c>
      <c r="H27" s="5"/>
      <c r="I27" s="5"/>
      <c r="J27" s="5"/>
      <c r="K27" s="5"/>
    </row>
    <row r="28" spans="1:12" ht="14.4" customHeight="1">
      <c r="A28" s="5"/>
      <c r="B28" s="55" t="s">
        <v>152</v>
      </c>
      <c r="C28" s="6">
        <f>C25*0.5</f>
        <v>0.25</v>
      </c>
      <c r="D28" s="53" t="s">
        <v>156</v>
      </c>
      <c r="E28" s="9">
        <f>IF(D28="Sí",1)+IF(D28="No",0)</f>
        <v>1</v>
      </c>
      <c r="F28" s="11">
        <f>C28*E28</f>
        <v>0.25</v>
      </c>
      <c r="G28" s="18" t="s">
        <v>154</v>
      </c>
      <c r="H28" s="6">
        <f>H25</f>
        <v>0.5</v>
      </c>
      <c r="I28" s="53" t="s">
        <v>156</v>
      </c>
      <c r="J28" s="9">
        <f>IF(I28="Sí",1)+IF(I28="No",0)</f>
        <v>1</v>
      </c>
      <c r="K28" s="11">
        <f>H28*J28</f>
        <v>0.5</v>
      </c>
    </row>
    <row r="29" spans="1:12">
      <c r="A29" s="5"/>
      <c r="B29" s="17"/>
      <c r="C29" s="17"/>
      <c r="D29" s="19"/>
      <c r="E29" s="17"/>
      <c r="F29" s="16"/>
      <c r="G29" s="17"/>
      <c r="H29" s="17"/>
      <c r="I29" s="19"/>
      <c r="J29" s="17"/>
      <c r="K29" s="16"/>
    </row>
    <row r="30" spans="1:12">
      <c r="A30" s="5"/>
      <c r="B30" s="51" t="s">
        <v>153</v>
      </c>
      <c r="C30" s="6">
        <f>C25*0.5</f>
        <v>0.25</v>
      </c>
      <c r="D30" s="53" t="s">
        <v>156</v>
      </c>
      <c r="E30" s="9">
        <f t="shared" ref="E30" si="7">IF(D30="Sí",1)+IF(D30="No",0)</f>
        <v>1</v>
      </c>
      <c r="F30" s="11">
        <f>C30*E30</f>
        <v>0.25</v>
      </c>
      <c r="G30" s="18"/>
      <c r="H30" s="6"/>
      <c r="I30" s="53" t="s">
        <v>156</v>
      </c>
      <c r="J30" s="9">
        <f t="shared" ref="J30" si="8">IF(I30="Sí",1)+IF(I30="No",0)</f>
        <v>1</v>
      </c>
      <c r="K30" s="11">
        <f>H30*J30</f>
        <v>0</v>
      </c>
    </row>
    <row r="31" spans="1:12" ht="15" thickBot="1">
      <c r="A31" s="5"/>
      <c r="B31" s="17"/>
      <c r="C31" s="17"/>
      <c r="D31" s="19"/>
      <c r="E31" s="17"/>
      <c r="F31" s="16"/>
      <c r="G31" s="17"/>
      <c r="H31" s="17"/>
      <c r="I31" s="19"/>
      <c r="J31" s="17"/>
      <c r="K31" s="16"/>
    </row>
    <row r="32" spans="1:12" ht="15" thickBot="1">
      <c r="A32" s="5"/>
      <c r="B32" s="18"/>
      <c r="C32" s="6"/>
      <c r="D32" s="53"/>
      <c r="E32" s="9">
        <f t="shared" ref="E32" si="9">IF(D32="Sí",1)+IF(D32="No",0)</f>
        <v>0</v>
      </c>
      <c r="F32" s="11">
        <f>C32*E32</f>
        <v>0</v>
      </c>
      <c r="G32" s="55"/>
      <c r="H32" s="6"/>
      <c r="I32" s="53" t="s">
        <v>156</v>
      </c>
      <c r="J32" s="9">
        <f t="shared" ref="J32" si="10">IF(I32="Sí",1)+IF(I32="No",0)</f>
        <v>1</v>
      </c>
      <c r="K32" s="11">
        <f>H32*J32</f>
        <v>0</v>
      </c>
      <c r="L32" s="13">
        <f>F33+K33</f>
        <v>1</v>
      </c>
    </row>
    <row r="33" spans="1:12">
      <c r="B33" s="4"/>
      <c r="C33" s="56">
        <f>SUM(C28:C32)</f>
        <v>0.5</v>
      </c>
      <c r="D33" s="4"/>
      <c r="E33" s="4"/>
      <c r="F33" s="14">
        <f>SUM(F28:F32)</f>
        <v>0.5</v>
      </c>
      <c r="G33" s="4"/>
      <c r="H33" s="56">
        <f>SUM(H28:H32)</f>
        <v>0.5</v>
      </c>
      <c r="I33" s="4"/>
      <c r="J33" s="4"/>
      <c r="K33" s="14">
        <f>SUM(K28:K32)</f>
        <v>0.5</v>
      </c>
    </row>
    <row r="35" spans="1:12" ht="14.4" customHeight="1">
      <c r="A35" s="5"/>
      <c r="B35" s="5"/>
      <c r="C35" s="25" t="s">
        <v>158</v>
      </c>
      <c r="D35" s="128" t="s">
        <v>155</v>
      </c>
      <c r="E35" s="43"/>
      <c r="F35" s="128" t="s">
        <v>157</v>
      </c>
      <c r="G35" s="5"/>
      <c r="H35" s="25" t="s">
        <v>162</v>
      </c>
      <c r="I35" s="128" t="s">
        <v>155</v>
      </c>
      <c r="J35" s="43"/>
      <c r="K35" s="128" t="s">
        <v>161</v>
      </c>
    </row>
    <row r="36" spans="1:12">
      <c r="A36" s="52" t="str">
        <f>'Tabla Resultados FC'!C6</f>
        <v>TPB.2.1</v>
      </c>
      <c r="B36" s="52" t="str">
        <f>'[1]TABLA_MTU-cambiar nombres aqui'!G6</f>
        <v>Autosuficiencia hídrica conectada</v>
      </c>
      <c r="C36" s="57">
        <v>0.5</v>
      </c>
      <c r="D36" s="129"/>
      <c r="E36" s="44"/>
      <c r="F36" s="129"/>
      <c r="G36" s="52" t="str">
        <f>B36</f>
        <v>Autosuficiencia hídrica conectada</v>
      </c>
      <c r="H36" s="57">
        <v>0.5</v>
      </c>
      <c r="I36" s="129"/>
      <c r="J36" s="44"/>
      <c r="K36" s="129"/>
    </row>
    <row r="37" spans="1:12">
      <c r="A37" s="5"/>
      <c r="B37" s="5"/>
      <c r="C37" s="5"/>
      <c r="D37" s="5"/>
      <c r="E37" s="5"/>
      <c r="F37" s="5"/>
      <c r="G37" s="5"/>
      <c r="H37" s="5"/>
      <c r="I37" s="5"/>
      <c r="J37" s="5"/>
      <c r="K37" s="5"/>
    </row>
    <row r="38" spans="1:12">
      <c r="A38" s="5"/>
      <c r="B38" s="54" t="s">
        <v>159</v>
      </c>
      <c r="C38" s="5"/>
      <c r="D38" s="5"/>
      <c r="E38" s="5"/>
      <c r="F38" s="5"/>
      <c r="G38" s="54" t="s">
        <v>160</v>
      </c>
      <c r="H38" s="5"/>
      <c r="I38" s="5"/>
      <c r="J38" s="5"/>
      <c r="K38" s="5"/>
    </row>
    <row r="39" spans="1:12" ht="14.4" customHeight="1">
      <c r="A39" s="5"/>
      <c r="B39" s="55" t="s">
        <v>152</v>
      </c>
      <c r="C39" s="6">
        <f>C36*0.5</f>
        <v>0.25</v>
      </c>
      <c r="D39" s="53" t="s">
        <v>156</v>
      </c>
      <c r="E39" s="9">
        <f>IF(D39="Sí",1)+IF(D39="No",0)</f>
        <v>1</v>
      </c>
      <c r="F39" s="11">
        <f>C39*E39</f>
        <v>0.25</v>
      </c>
      <c r="G39" s="18" t="s">
        <v>154</v>
      </c>
      <c r="H39" s="6">
        <f>H36</f>
        <v>0.5</v>
      </c>
      <c r="I39" s="53" t="s">
        <v>156</v>
      </c>
      <c r="J39" s="9">
        <f>IF(I39="Sí",1)+IF(I39="No",0)</f>
        <v>1</v>
      </c>
      <c r="K39" s="11">
        <f>H39*J39</f>
        <v>0.5</v>
      </c>
    </row>
    <row r="40" spans="1:12">
      <c r="A40" s="5"/>
      <c r="B40" s="17"/>
      <c r="C40" s="17"/>
      <c r="D40" s="19"/>
      <c r="E40" s="17"/>
      <c r="F40" s="16"/>
      <c r="G40" s="17"/>
      <c r="H40" s="17"/>
      <c r="I40" s="19"/>
      <c r="J40" s="17"/>
      <c r="K40" s="16"/>
    </row>
    <row r="41" spans="1:12">
      <c r="A41" s="5"/>
      <c r="B41" s="51" t="s">
        <v>153</v>
      </c>
      <c r="C41" s="6">
        <f>C36*0.5</f>
        <v>0.25</v>
      </c>
      <c r="D41" s="53" t="s">
        <v>156</v>
      </c>
      <c r="E41" s="9">
        <f t="shared" ref="E41" si="11">IF(D41="Sí",1)+IF(D41="No",0)</f>
        <v>1</v>
      </c>
      <c r="F41" s="11">
        <f>C41*E41</f>
        <v>0.25</v>
      </c>
      <c r="G41" s="18"/>
      <c r="H41" s="6"/>
      <c r="I41" s="53" t="s">
        <v>156</v>
      </c>
      <c r="J41" s="9">
        <f t="shared" ref="J41" si="12">IF(I41="Sí",1)+IF(I41="No",0)</f>
        <v>1</v>
      </c>
      <c r="K41" s="11">
        <f>H41*J41</f>
        <v>0</v>
      </c>
    </row>
    <row r="42" spans="1:12" ht="15" thickBot="1">
      <c r="A42" s="5"/>
      <c r="B42" s="17"/>
      <c r="C42" s="17"/>
      <c r="D42" s="19"/>
      <c r="E42" s="17"/>
      <c r="F42" s="16"/>
      <c r="G42" s="17"/>
      <c r="H42" s="17"/>
      <c r="I42" s="19"/>
      <c r="J42" s="17"/>
      <c r="K42" s="16"/>
    </row>
    <row r="43" spans="1:12" ht="15" thickBot="1">
      <c r="A43" s="5"/>
      <c r="B43" s="18"/>
      <c r="C43" s="6"/>
      <c r="D43" s="53"/>
      <c r="E43" s="9">
        <f t="shared" ref="E43" si="13">IF(D43="Sí",1)+IF(D43="No",0)</f>
        <v>0</v>
      </c>
      <c r="F43" s="11">
        <f>C43*E43</f>
        <v>0</v>
      </c>
      <c r="G43" s="55"/>
      <c r="H43" s="6"/>
      <c r="I43" s="53" t="s">
        <v>156</v>
      </c>
      <c r="J43" s="9">
        <f t="shared" ref="J43" si="14">IF(I43="Sí",1)+IF(I43="No",0)</f>
        <v>1</v>
      </c>
      <c r="K43" s="11">
        <f>H43*J43</f>
        <v>0</v>
      </c>
      <c r="L43" s="13">
        <f>F44+K44</f>
        <v>1</v>
      </c>
    </row>
    <row r="44" spans="1:12">
      <c r="B44" s="4"/>
      <c r="C44" s="56">
        <f>SUM(C39:C43)</f>
        <v>0.5</v>
      </c>
      <c r="D44" s="4"/>
      <c r="E44" s="4"/>
      <c r="F44" s="14">
        <f>SUM(F39:F43)</f>
        <v>0.5</v>
      </c>
      <c r="G44" s="4"/>
      <c r="H44" s="56">
        <f>SUM(H39:H43)</f>
        <v>0.5</v>
      </c>
      <c r="I44" s="4"/>
      <c r="J44" s="4"/>
      <c r="K44" s="14">
        <f>SUM(K39:K43)</f>
        <v>0.5</v>
      </c>
    </row>
    <row r="46" spans="1:12" ht="14.4" customHeight="1">
      <c r="A46" s="5"/>
      <c r="B46" s="5"/>
      <c r="C46" s="25" t="s">
        <v>158</v>
      </c>
      <c r="D46" s="128" t="s">
        <v>155</v>
      </c>
      <c r="E46" s="43"/>
      <c r="F46" s="128" t="s">
        <v>157</v>
      </c>
      <c r="G46" s="5"/>
      <c r="H46" s="25" t="s">
        <v>162</v>
      </c>
      <c r="I46" s="128" t="s">
        <v>155</v>
      </c>
      <c r="J46" s="43"/>
      <c r="K46" s="128" t="s">
        <v>161</v>
      </c>
    </row>
    <row r="47" spans="1:12">
      <c r="A47" s="52" t="str">
        <f>'Tabla Resultados FC'!C7</f>
        <v>TPB.2.2</v>
      </c>
      <c r="B47" s="52" t="str">
        <f>'[1]TABLA_MTU-cambiar nombres aqui'!G7</f>
        <v>Eficiencia en la producción y tratamiento de las aguas</v>
      </c>
      <c r="C47" s="57">
        <v>0.5</v>
      </c>
      <c r="D47" s="129"/>
      <c r="E47" s="44"/>
      <c r="F47" s="129"/>
      <c r="G47" s="52" t="str">
        <f>B47</f>
        <v>Eficiencia en la producción y tratamiento de las aguas</v>
      </c>
      <c r="H47" s="57">
        <v>0.5</v>
      </c>
      <c r="I47" s="129"/>
      <c r="J47" s="44"/>
      <c r="K47" s="129"/>
    </row>
    <row r="48" spans="1:12">
      <c r="A48" s="5"/>
      <c r="B48" s="5"/>
      <c r="C48" s="5"/>
      <c r="D48" s="5"/>
      <c r="E48" s="5"/>
      <c r="F48" s="5"/>
      <c r="G48" s="5"/>
      <c r="H48" s="5"/>
      <c r="I48" s="5"/>
      <c r="J48" s="5"/>
      <c r="K48" s="5"/>
    </row>
    <row r="49" spans="1:12">
      <c r="A49" s="5"/>
      <c r="B49" s="54" t="s">
        <v>159</v>
      </c>
      <c r="C49" s="5"/>
      <c r="D49" s="5"/>
      <c r="E49" s="5"/>
      <c r="F49" s="5"/>
      <c r="G49" s="54" t="s">
        <v>160</v>
      </c>
      <c r="H49" s="5"/>
      <c r="I49" s="5"/>
      <c r="J49" s="5"/>
      <c r="K49" s="5"/>
    </row>
    <row r="50" spans="1:12" ht="14.4" customHeight="1">
      <c r="A50" s="5"/>
      <c r="B50" s="55" t="s">
        <v>152</v>
      </c>
      <c r="C50" s="6">
        <f>C47*0.5</f>
        <v>0.25</v>
      </c>
      <c r="D50" s="53" t="s">
        <v>156</v>
      </c>
      <c r="E50" s="9">
        <f>IF(D50="Sí",1)+IF(D50="No",0)</f>
        <v>1</v>
      </c>
      <c r="F50" s="11">
        <f>C50*E50</f>
        <v>0.25</v>
      </c>
      <c r="G50" s="18" t="s">
        <v>154</v>
      </c>
      <c r="H50" s="6">
        <f>H47</f>
        <v>0.5</v>
      </c>
      <c r="I50" s="53" t="s">
        <v>156</v>
      </c>
      <c r="J50" s="9">
        <f>IF(I50="Sí",1)+IF(I50="No",0)</f>
        <v>1</v>
      </c>
      <c r="K50" s="11">
        <f>H50*J50</f>
        <v>0.5</v>
      </c>
    </row>
    <row r="51" spans="1:12">
      <c r="A51" s="5"/>
      <c r="B51" s="17"/>
      <c r="C51" s="17"/>
      <c r="D51" s="19"/>
      <c r="E51" s="17"/>
      <c r="F51" s="16"/>
      <c r="G51" s="17"/>
      <c r="H51" s="17"/>
      <c r="I51" s="19"/>
      <c r="J51" s="17"/>
      <c r="K51" s="16"/>
    </row>
    <row r="52" spans="1:12">
      <c r="A52" s="5"/>
      <c r="B52" s="51" t="s">
        <v>153</v>
      </c>
      <c r="C52" s="6">
        <f>C47*0.5</f>
        <v>0.25</v>
      </c>
      <c r="D52" s="53" t="s">
        <v>156</v>
      </c>
      <c r="E52" s="9">
        <f t="shared" ref="E52" si="15">IF(D52="Sí",1)+IF(D52="No",0)</f>
        <v>1</v>
      </c>
      <c r="F52" s="11">
        <f>C52*E52</f>
        <v>0.25</v>
      </c>
      <c r="G52" s="18"/>
      <c r="H52" s="6"/>
      <c r="I52" s="53" t="s">
        <v>156</v>
      </c>
      <c r="J52" s="9">
        <f t="shared" ref="J52" si="16">IF(I52="Sí",1)+IF(I52="No",0)</f>
        <v>1</v>
      </c>
      <c r="K52" s="11">
        <f>H52*J52</f>
        <v>0</v>
      </c>
    </row>
    <row r="53" spans="1:12" ht="15" thickBot="1">
      <c r="A53" s="5"/>
      <c r="B53" s="17"/>
      <c r="C53" s="17"/>
      <c r="D53" s="19"/>
      <c r="E53" s="17"/>
      <c r="F53" s="16"/>
      <c r="G53" s="17"/>
      <c r="H53" s="17"/>
      <c r="I53" s="19"/>
      <c r="J53" s="17"/>
      <c r="K53" s="16"/>
    </row>
    <row r="54" spans="1:12" ht="15" thickBot="1">
      <c r="A54" s="5"/>
      <c r="B54" s="18"/>
      <c r="C54" s="6"/>
      <c r="D54" s="53"/>
      <c r="E54" s="9">
        <f t="shared" ref="E54" si="17">IF(D54="Sí",1)+IF(D54="No",0)</f>
        <v>0</v>
      </c>
      <c r="F54" s="11">
        <f>C54*E54</f>
        <v>0</v>
      </c>
      <c r="G54" s="55"/>
      <c r="H54" s="6"/>
      <c r="I54" s="53" t="s">
        <v>156</v>
      </c>
      <c r="J54" s="9">
        <f t="shared" ref="J54" si="18">IF(I54="Sí",1)+IF(I54="No",0)</f>
        <v>1</v>
      </c>
      <c r="K54" s="11">
        <f>H54*J54</f>
        <v>0</v>
      </c>
      <c r="L54" s="13">
        <f>F55+K55</f>
        <v>1</v>
      </c>
    </row>
    <row r="55" spans="1:12">
      <c r="B55" s="4"/>
      <c r="C55" s="56">
        <f>SUM(C50:C54)</f>
        <v>0.5</v>
      </c>
      <c r="D55" s="4"/>
      <c r="E55" s="4"/>
      <c r="F55" s="14">
        <f>SUM(F50:F54)</f>
        <v>0.5</v>
      </c>
      <c r="G55" s="4"/>
      <c r="H55" s="56">
        <f>SUM(H50:H54)</f>
        <v>0.5</v>
      </c>
      <c r="I55" s="4"/>
      <c r="J55" s="4"/>
      <c r="K55" s="14">
        <f>SUM(K50:K54)</f>
        <v>0.5</v>
      </c>
    </row>
    <row r="57" spans="1:12" ht="14.4" customHeight="1">
      <c r="A57" s="5"/>
      <c r="B57" s="5"/>
      <c r="C57" s="25" t="s">
        <v>158</v>
      </c>
      <c r="D57" s="128" t="s">
        <v>155</v>
      </c>
      <c r="E57" s="43"/>
      <c r="F57" s="128" t="s">
        <v>157</v>
      </c>
      <c r="G57" s="5"/>
      <c r="H57" s="25" t="s">
        <v>162</v>
      </c>
      <c r="I57" s="128" t="s">
        <v>155</v>
      </c>
      <c r="J57" s="43"/>
      <c r="K57" s="128" t="s">
        <v>161</v>
      </c>
    </row>
    <row r="58" spans="1:12">
      <c r="A58" s="52" t="str">
        <f>'Tabla Resultados FC'!C8</f>
        <v>TPB.2.3</v>
      </c>
      <c r="B58" s="52" t="str">
        <f>'[1]TABLA_MTU-cambiar nombres aqui'!G8</f>
        <v>Eficiencia y optimización en la demanda hídrica</v>
      </c>
      <c r="C58" s="57">
        <v>0.5</v>
      </c>
      <c r="D58" s="129"/>
      <c r="E58" s="44"/>
      <c r="F58" s="129"/>
      <c r="G58" s="52" t="str">
        <f>B58</f>
        <v>Eficiencia y optimización en la demanda hídrica</v>
      </c>
      <c r="H58" s="57">
        <v>0.5</v>
      </c>
      <c r="I58" s="129"/>
      <c r="J58" s="44"/>
      <c r="K58" s="129"/>
    </row>
    <row r="59" spans="1:12">
      <c r="A59" s="5"/>
      <c r="B59" s="5"/>
      <c r="C59" s="5"/>
      <c r="D59" s="5"/>
      <c r="E59" s="5"/>
      <c r="F59" s="5"/>
      <c r="G59" s="5"/>
      <c r="H59" s="5"/>
      <c r="I59" s="5"/>
      <c r="J59" s="5"/>
      <c r="K59" s="5"/>
    </row>
    <row r="60" spans="1:12">
      <c r="A60" s="5"/>
      <c r="B60" s="54" t="s">
        <v>159</v>
      </c>
      <c r="C60" s="5"/>
      <c r="D60" s="5"/>
      <c r="E60" s="5"/>
      <c r="F60" s="5"/>
      <c r="G60" s="54" t="s">
        <v>160</v>
      </c>
      <c r="H60" s="5"/>
      <c r="I60" s="5"/>
      <c r="J60" s="5"/>
      <c r="K60" s="5"/>
    </row>
    <row r="61" spans="1:12" ht="14.4" customHeight="1">
      <c r="A61" s="5"/>
      <c r="B61" s="55" t="s">
        <v>152</v>
      </c>
      <c r="C61" s="6">
        <f>C58*0.5</f>
        <v>0.25</v>
      </c>
      <c r="D61" s="53" t="s">
        <v>156</v>
      </c>
      <c r="E61" s="9">
        <f>IF(D61="Sí",1)+IF(D61="No",0)</f>
        <v>1</v>
      </c>
      <c r="F61" s="11">
        <f>C61*E61</f>
        <v>0.25</v>
      </c>
      <c r="G61" s="18" t="s">
        <v>154</v>
      </c>
      <c r="H61" s="6">
        <f>H58</f>
        <v>0.5</v>
      </c>
      <c r="I61" s="53" t="s">
        <v>156</v>
      </c>
      <c r="J61" s="9">
        <f>IF(I61="Sí",1)+IF(I61="No",0)</f>
        <v>1</v>
      </c>
      <c r="K61" s="11">
        <f>H61*J61</f>
        <v>0.5</v>
      </c>
    </row>
    <row r="62" spans="1:12">
      <c r="A62" s="5"/>
      <c r="B62" s="17"/>
      <c r="C62" s="17"/>
      <c r="D62" s="19"/>
      <c r="E62" s="17"/>
      <c r="F62" s="16"/>
      <c r="G62" s="17"/>
      <c r="H62" s="17"/>
      <c r="I62" s="19"/>
      <c r="J62" s="17"/>
      <c r="K62" s="16"/>
    </row>
    <row r="63" spans="1:12">
      <c r="A63" s="5"/>
      <c r="B63" s="51" t="s">
        <v>153</v>
      </c>
      <c r="C63" s="6">
        <f>C58*0.5</f>
        <v>0.25</v>
      </c>
      <c r="D63" s="53" t="s">
        <v>156</v>
      </c>
      <c r="E63" s="9">
        <f t="shared" ref="E63" si="19">IF(D63="Sí",1)+IF(D63="No",0)</f>
        <v>1</v>
      </c>
      <c r="F63" s="11">
        <f>C63*E63</f>
        <v>0.25</v>
      </c>
      <c r="G63" s="18"/>
      <c r="H63" s="6"/>
      <c r="I63" s="53" t="s">
        <v>156</v>
      </c>
      <c r="J63" s="9">
        <f t="shared" ref="J63" si="20">IF(I63="Sí",1)+IF(I63="No",0)</f>
        <v>1</v>
      </c>
      <c r="K63" s="11">
        <f>H63*J63</f>
        <v>0</v>
      </c>
    </row>
    <row r="64" spans="1:12" ht="15" thickBot="1">
      <c r="A64" s="5"/>
      <c r="B64" s="17"/>
      <c r="C64" s="17"/>
      <c r="D64" s="19"/>
      <c r="E64" s="17"/>
      <c r="F64" s="16"/>
      <c r="G64" s="17"/>
      <c r="H64" s="17"/>
      <c r="I64" s="19"/>
      <c r="J64" s="17"/>
      <c r="K64" s="16"/>
    </row>
    <row r="65" spans="1:12" ht="15" thickBot="1">
      <c r="A65" s="5"/>
      <c r="B65" s="18"/>
      <c r="C65" s="6"/>
      <c r="D65" s="53"/>
      <c r="E65" s="9">
        <f t="shared" ref="E65" si="21">IF(D65="Sí",1)+IF(D65="No",0)</f>
        <v>0</v>
      </c>
      <c r="F65" s="11">
        <f>C65*E65</f>
        <v>0</v>
      </c>
      <c r="G65" s="55"/>
      <c r="H65" s="6"/>
      <c r="I65" s="53" t="s">
        <v>156</v>
      </c>
      <c r="J65" s="9">
        <f t="shared" ref="J65" si="22">IF(I65="Sí",1)+IF(I65="No",0)</f>
        <v>1</v>
      </c>
      <c r="K65" s="11">
        <f>H65*J65</f>
        <v>0</v>
      </c>
      <c r="L65" s="13">
        <f>F66+K66</f>
        <v>1</v>
      </c>
    </row>
    <row r="66" spans="1:12">
      <c r="B66" s="4"/>
      <c r="C66" s="56">
        <f>SUM(C61:C65)</f>
        <v>0.5</v>
      </c>
      <c r="D66" s="4"/>
      <c r="E66" s="4"/>
      <c r="F66" s="14">
        <f>SUM(F61:F65)</f>
        <v>0.5</v>
      </c>
      <c r="G66" s="4"/>
      <c r="H66" s="56">
        <f>SUM(H61:H65)</f>
        <v>0.5</v>
      </c>
      <c r="I66" s="4"/>
      <c r="J66" s="4"/>
      <c r="K66" s="14">
        <f>SUM(K61:K65)</f>
        <v>0.5</v>
      </c>
    </row>
    <row r="68" spans="1:12" ht="14.4" customHeight="1">
      <c r="A68" s="5"/>
      <c r="B68" s="5"/>
      <c r="C68" s="25" t="s">
        <v>158</v>
      </c>
      <c r="D68" s="128" t="s">
        <v>155</v>
      </c>
      <c r="E68" s="43"/>
      <c r="F68" s="128" t="s">
        <v>157</v>
      </c>
      <c r="G68" s="5"/>
      <c r="H68" s="25" t="s">
        <v>162</v>
      </c>
      <c r="I68" s="128" t="s">
        <v>155</v>
      </c>
      <c r="J68" s="43"/>
      <c r="K68" s="128" t="s">
        <v>161</v>
      </c>
    </row>
    <row r="69" spans="1:12">
      <c r="A69" s="52" t="str">
        <f>'Tabla Resultados FC'!C9</f>
        <v>TPB.3.1</v>
      </c>
      <c r="B69" s="52" t="str">
        <f>'[1]TABLA_MTU-cambiar nombres aqui'!G9</f>
        <v>Potenciación de las SbN</v>
      </c>
      <c r="C69" s="57">
        <v>0.5</v>
      </c>
      <c r="D69" s="129"/>
      <c r="E69" s="44"/>
      <c r="F69" s="129"/>
      <c r="G69" s="52" t="str">
        <f>B69</f>
        <v>Potenciación de las SbN</v>
      </c>
      <c r="H69" s="57">
        <v>0.5</v>
      </c>
      <c r="I69" s="129"/>
      <c r="J69" s="44"/>
      <c r="K69" s="129"/>
    </row>
    <row r="70" spans="1:12">
      <c r="A70" s="5"/>
      <c r="B70" s="5"/>
      <c r="C70" s="5"/>
      <c r="D70" s="5"/>
      <c r="E70" s="5"/>
      <c r="F70" s="5"/>
      <c r="G70" s="5"/>
      <c r="H70" s="5"/>
      <c r="I70" s="5"/>
      <c r="J70" s="5"/>
      <c r="K70" s="5"/>
    </row>
    <row r="71" spans="1:12">
      <c r="A71" s="5"/>
      <c r="B71" s="54" t="s">
        <v>159</v>
      </c>
      <c r="C71" s="5"/>
      <c r="D71" s="5"/>
      <c r="E71" s="5"/>
      <c r="F71" s="5"/>
      <c r="G71" s="54" t="s">
        <v>160</v>
      </c>
      <c r="H71" s="5"/>
      <c r="I71" s="5"/>
      <c r="J71" s="5"/>
      <c r="K71" s="5"/>
    </row>
    <row r="72" spans="1:12" ht="14.4" customHeight="1">
      <c r="A72" s="5"/>
      <c r="B72" s="55" t="s">
        <v>152</v>
      </c>
      <c r="C72" s="6">
        <f>C69*0.5</f>
        <v>0.25</v>
      </c>
      <c r="D72" s="53" t="s">
        <v>156</v>
      </c>
      <c r="E72" s="9">
        <f>IF(D72="Sí",1)+IF(D72="No",0)</f>
        <v>1</v>
      </c>
      <c r="F72" s="11">
        <f>C72*E72</f>
        <v>0.25</v>
      </c>
      <c r="G72" s="18" t="s">
        <v>154</v>
      </c>
      <c r="H72" s="6">
        <f>H69</f>
        <v>0.5</v>
      </c>
      <c r="I72" s="53" t="s">
        <v>156</v>
      </c>
      <c r="J72" s="9">
        <f>IF(I72="Sí",1)+IF(I72="No",0)</f>
        <v>1</v>
      </c>
      <c r="K72" s="11">
        <f>H72*J72</f>
        <v>0.5</v>
      </c>
    </row>
    <row r="73" spans="1:12">
      <c r="A73" s="5"/>
      <c r="B73" s="17"/>
      <c r="C73" s="17"/>
      <c r="D73" s="19"/>
      <c r="E73" s="17"/>
      <c r="F73" s="16"/>
      <c r="G73" s="17"/>
      <c r="H73" s="17"/>
      <c r="I73" s="19"/>
      <c r="J73" s="17"/>
      <c r="K73" s="16"/>
    </row>
    <row r="74" spans="1:12">
      <c r="A74" s="5"/>
      <c r="B74" s="51" t="s">
        <v>153</v>
      </c>
      <c r="C74" s="6">
        <f>C69*0.5</f>
        <v>0.25</v>
      </c>
      <c r="D74" s="53" t="s">
        <v>156</v>
      </c>
      <c r="E74" s="9">
        <f t="shared" ref="E74" si="23">IF(D74="Sí",1)+IF(D74="No",0)</f>
        <v>1</v>
      </c>
      <c r="F74" s="11">
        <f>C74*E74</f>
        <v>0.25</v>
      </c>
      <c r="G74" s="18"/>
      <c r="H74" s="6"/>
      <c r="I74" s="53" t="s">
        <v>156</v>
      </c>
      <c r="J74" s="9">
        <f t="shared" ref="J74" si="24">IF(I74="Sí",1)+IF(I74="No",0)</f>
        <v>1</v>
      </c>
      <c r="K74" s="11">
        <f>H74*J74</f>
        <v>0</v>
      </c>
    </row>
    <row r="75" spans="1:12" ht="15" thickBot="1">
      <c r="A75" s="5"/>
      <c r="B75" s="17"/>
      <c r="C75" s="17"/>
      <c r="D75" s="19"/>
      <c r="E75" s="17"/>
      <c r="F75" s="16"/>
      <c r="G75" s="17"/>
      <c r="H75" s="17"/>
      <c r="I75" s="19"/>
      <c r="J75" s="17"/>
      <c r="K75" s="16"/>
    </row>
    <row r="76" spans="1:12" ht="15" thickBot="1">
      <c r="A76" s="5"/>
      <c r="B76" s="18"/>
      <c r="C76" s="6"/>
      <c r="D76" s="53"/>
      <c r="E76" s="9">
        <f t="shared" ref="E76" si="25">IF(D76="Sí",1)+IF(D76="No",0)</f>
        <v>0</v>
      </c>
      <c r="F76" s="11">
        <f>C76*E76</f>
        <v>0</v>
      </c>
      <c r="G76" s="55"/>
      <c r="H76" s="6"/>
      <c r="I76" s="53" t="s">
        <v>156</v>
      </c>
      <c r="J76" s="9">
        <f t="shared" ref="J76" si="26">IF(I76="Sí",1)+IF(I76="No",0)</f>
        <v>1</v>
      </c>
      <c r="K76" s="11">
        <f>H76*J76</f>
        <v>0</v>
      </c>
      <c r="L76" s="13">
        <f>F77+K77</f>
        <v>1</v>
      </c>
    </row>
    <row r="77" spans="1:12">
      <c r="B77" s="4"/>
      <c r="C77" s="56">
        <f>SUM(C72:C76)</f>
        <v>0.5</v>
      </c>
      <c r="D77" s="4"/>
      <c r="E77" s="4"/>
      <c r="F77" s="14">
        <f>SUM(F72:F76)</f>
        <v>0.5</v>
      </c>
      <c r="G77" s="4"/>
      <c r="H77" s="56">
        <f>SUM(H72:H76)</f>
        <v>0.5</v>
      </c>
      <c r="I77" s="4"/>
      <c r="J77" s="4"/>
      <c r="K77" s="14">
        <f>SUM(K72:K76)</f>
        <v>0.5</v>
      </c>
    </row>
    <row r="79" spans="1:12" ht="14.4" customHeight="1">
      <c r="A79" s="5"/>
      <c r="B79" s="5"/>
      <c r="C79" s="25" t="s">
        <v>158</v>
      </c>
      <c r="D79" s="128" t="s">
        <v>155</v>
      </c>
      <c r="E79" s="43"/>
      <c r="F79" s="128" t="s">
        <v>157</v>
      </c>
      <c r="G79" s="5"/>
      <c r="H79" s="25" t="s">
        <v>162</v>
      </c>
      <c r="I79" s="128" t="s">
        <v>155</v>
      </c>
      <c r="J79" s="43"/>
      <c r="K79" s="128" t="s">
        <v>161</v>
      </c>
    </row>
    <row r="80" spans="1:12">
      <c r="A80" s="52" t="str">
        <f>'Tabla Resultados FC'!C10</f>
        <v>TPB.3.2</v>
      </c>
      <c r="B80" s="52" t="str">
        <f>'[1]TABLA_MTU-cambiar nombres aqui'!G10</f>
        <v>Compatibilidad de la protección del sistema natural con la gestión de residuos</v>
      </c>
      <c r="C80" s="57">
        <v>0.5</v>
      </c>
      <c r="D80" s="129"/>
      <c r="E80" s="44"/>
      <c r="F80" s="129"/>
      <c r="G80" s="52" t="str">
        <f>B80</f>
        <v>Compatibilidad de la protección del sistema natural con la gestión de residuos</v>
      </c>
      <c r="H80" s="57">
        <v>0.5</v>
      </c>
      <c r="I80" s="129"/>
      <c r="J80" s="44"/>
      <c r="K80" s="129"/>
    </row>
    <row r="81" spans="1:12">
      <c r="A81" s="5"/>
      <c r="B81" s="5"/>
      <c r="C81" s="5"/>
      <c r="D81" s="5"/>
      <c r="E81" s="5"/>
      <c r="F81" s="5"/>
      <c r="G81" s="5"/>
      <c r="H81" s="5"/>
      <c r="I81" s="5"/>
      <c r="J81" s="5"/>
      <c r="K81" s="5"/>
    </row>
    <row r="82" spans="1:12">
      <c r="A82" s="5"/>
      <c r="B82" s="54" t="s">
        <v>159</v>
      </c>
      <c r="C82" s="5"/>
      <c r="D82" s="5"/>
      <c r="E82" s="5"/>
      <c r="F82" s="5"/>
      <c r="G82" s="54" t="s">
        <v>160</v>
      </c>
      <c r="H82" s="5"/>
      <c r="I82" s="5"/>
      <c r="J82" s="5"/>
      <c r="K82" s="5"/>
    </row>
    <row r="83" spans="1:12" ht="14.4" customHeight="1">
      <c r="A83" s="5"/>
      <c r="B83" s="55" t="s">
        <v>152</v>
      </c>
      <c r="C83" s="6">
        <f>C80*0.5</f>
        <v>0.25</v>
      </c>
      <c r="D83" s="53" t="s">
        <v>156</v>
      </c>
      <c r="E83" s="9">
        <f>IF(D83="Sí",1)+IF(D83="No",0)</f>
        <v>1</v>
      </c>
      <c r="F83" s="11">
        <f>C83*E83</f>
        <v>0.25</v>
      </c>
      <c r="G83" s="18" t="s">
        <v>154</v>
      </c>
      <c r="H83" s="6">
        <f>H80</f>
        <v>0.5</v>
      </c>
      <c r="I83" s="53" t="s">
        <v>156</v>
      </c>
      <c r="J83" s="9">
        <f>IF(I83="Sí",1)+IF(I83="No",0)</f>
        <v>1</v>
      </c>
      <c r="K83" s="11">
        <f>H83*J83</f>
        <v>0.5</v>
      </c>
    </row>
    <row r="84" spans="1:12">
      <c r="A84" s="5"/>
      <c r="B84" s="17"/>
      <c r="C84" s="17"/>
      <c r="D84" s="19"/>
      <c r="E84" s="17"/>
      <c r="F84" s="16"/>
      <c r="G84" s="17"/>
      <c r="H84" s="17"/>
      <c r="I84" s="19"/>
      <c r="J84" s="17"/>
      <c r="K84" s="16"/>
    </row>
    <row r="85" spans="1:12">
      <c r="A85" s="5"/>
      <c r="B85" s="51" t="s">
        <v>153</v>
      </c>
      <c r="C85" s="6">
        <f>C80*0.5</f>
        <v>0.25</v>
      </c>
      <c r="D85" s="53" t="s">
        <v>156</v>
      </c>
      <c r="E85" s="9">
        <f t="shared" ref="E85" si="27">IF(D85="Sí",1)+IF(D85="No",0)</f>
        <v>1</v>
      </c>
      <c r="F85" s="11">
        <f>C85*E85</f>
        <v>0.25</v>
      </c>
      <c r="G85" s="18"/>
      <c r="H85" s="6"/>
      <c r="I85" s="53" t="s">
        <v>156</v>
      </c>
      <c r="J85" s="9">
        <f t="shared" ref="J85" si="28">IF(I85="Sí",1)+IF(I85="No",0)</f>
        <v>1</v>
      </c>
      <c r="K85" s="11">
        <f>H85*J85</f>
        <v>0</v>
      </c>
    </row>
    <row r="86" spans="1:12" ht="15" thickBot="1">
      <c r="A86" s="5"/>
      <c r="B86" s="17"/>
      <c r="C86" s="17"/>
      <c r="D86" s="19"/>
      <c r="E86" s="17"/>
      <c r="F86" s="16"/>
      <c r="G86" s="17"/>
      <c r="H86" s="17"/>
      <c r="I86" s="19"/>
      <c r="J86" s="17"/>
      <c r="K86" s="16"/>
    </row>
    <row r="87" spans="1:12" ht="15" thickBot="1">
      <c r="A87" s="5"/>
      <c r="B87" s="18"/>
      <c r="C87" s="6"/>
      <c r="D87" s="53"/>
      <c r="E87" s="9">
        <f t="shared" ref="E87" si="29">IF(D87="Sí",1)+IF(D87="No",0)</f>
        <v>0</v>
      </c>
      <c r="F87" s="11">
        <f>C87*E87</f>
        <v>0</v>
      </c>
      <c r="G87" s="55"/>
      <c r="H87" s="6"/>
      <c r="I87" s="53" t="s">
        <v>156</v>
      </c>
      <c r="J87" s="9">
        <f t="shared" ref="J87" si="30">IF(I87="Sí",1)+IF(I87="No",0)</f>
        <v>1</v>
      </c>
      <c r="K87" s="11">
        <f>H87*J87</f>
        <v>0</v>
      </c>
      <c r="L87" s="13">
        <f>F88+K88</f>
        <v>1</v>
      </c>
    </row>
    <row r="88" spans="1:12">
      <c r="B88" s="4"/>
      <c r="C88" s="56">
        <f>SUM(C83:C87)</f>
        <v>0.5</v>
      </c>
      <c r="D88" s="4"/>
      <c r="E88" s="4"/>
      <c r="F88" s="14">
        <f>SUM(F83:F87)</f>
        <v>0.5</v>
      </c>
      <c r="G88" s="4"/>
      <c r="H88" s="56">
        <f>SUM(H83:H87)</f>
        <v>0.5</v>
      </c>
      <c r="I88" s="4"/>
      <c r="J88" s="4"/>
      <c r="K88" s="14">
        <f>SUM(K83:K87)</f>
        <v>0.5</v>
      </c>
    </row>
    <row r="90" spans="1:12" ht="14.4" customHeight="1">
      <c r="A90" s="5"/>
      <c r="B90" s="5"/>
      <c r="C90" s="25" t="s">
        <v>158</v>
      </c>
      <c r="D90" s="128" t="s">
        <v>155</v>
      </c>
      <c r="E90" s="43"/>
      <c r="F90" s="128" t="s">
        <v>157</v>
      </c>
      <c r="G90" s="5"/>
      <c r="H90" s="25" t="s">
        <v>162</v>
      </c>
      <c r="I90" s="128" t="s">
        <v>155</v>
      </c>
      <c r="J90" s="43"/>
      <c r="K90" s="128" t="s">
        <v>161</v>
      </c>
    </row>
    <row r="91" spans="1:12">
      <c r="A91" s="52" t="str">
        <f>'Tabla Resultados FC'!C11</f>
        <v>TPB.3.3</v>
      </c>
      <c r="B91" s="52" t="str">
        <f>'[1]TABLA_MTU-cambiar nombres aqui'!G11</f>
        <v>Reducción de la contaminación del suelo</v>
      </c>
      <c r="C91" s="57">
        <v>0.5</v>
      </c>
      <c r="D91" s="129"/>
      <c r="E91" s="44"/>
      <c r="F91" s="129"/>
      <c r="G91" s="52" t="str">
        <f>B91</f>
        <v>Reducción de la contaminación del suelo</v>
      </c>
      <c r="H91" s="57">
        <v>0.5</v>
      </c>
      <c r="I91" s="129"/>
      <c r="J91" s="44"/>
      <c r="K91" s="129"/>
    </row>
    <row r="92" spans="1:12">
      <c r="A92" s="5"/>
      <c r="B92" s="5"/>
      <c r="C92" s="5"/>
      <c r="D92" s="5"/>
      <c r="E92" s="5"/>
      <c r="F92" s="5"/>
      <c r="G92" s="5"/>
      <c r="H92" s="5"/>
      <c r="I92" s="5"/>
      <c r="J92" s="5"/>
      <c r="K92" s="5"/>
    </row>
    <row r="93" spans="1:12">
      <c r="A93" s="5"/>
      <c r="B93" s="54" t="s">
        <v>159</v>
      </c>
      <c r="C93" s="5"/>
      <c r="D93" s="5"/>
      <c r="E93" s="5"/>
      <c r="F93" s="5"/>
      <c r="G93" s="54" t="s">
        <v>160</v>
      </c>
      <c r="H93" s="5"/>
      <c r="I93" s="5"/>
      <c r="J93" s="5"/>
      <c r="K93" s="5"/>
    </row>
    <row r="94" spans="1:12" ht="14.4" customHeight="1">
      <c r="A94" s="5"/>
      <c r="B94" s="55" t="s">
        <v>152</v>
      </c>
      <c r="C94" s="6">
        <f>C91*0.5</f>
        <v>0.25</v>
      </c>
      <c r="D94" s="53" t="s">
        <v>156</v>
      </c>
      <c r="E94" s="9">
        <f>IF(D94="Sí",1)+IF(D94="No",0)</f>
        <v>1</v>
      </c>
      <c r="F94" s="11">
        <f>C94*E94</f>
        <v>0.25</v>
      </c>
      <c r="G94" s="18" t="s">
        <v>154</v>
      </c>
      <c r="H94" s="6">
        <f>H91</f>
        <v>0.5</v>
      </c>
      <c r="I94" s="53" t="s">
        <v>156</v>
      </c>
      <c r="J94" s="9">
        <f>IF(I94="Sí",1)+IF(I94="No",0)</f>
        <v>1</v>
      </c>
      <c r="K94" s="11">
        <f>H94*J94</f>
        <v>0.5</v>
      </c>
    </row>
    <row r="95" spans="1:12">
      <c r="A95" s="5"/>
      <c r="B95" s="17"/>
      <c r="C95" s="17"/>
      <c r="D95" s="19"/>
      <c r="E95" s="17"/>
      <c r="F95" s="16"/>
      <c r="G95" s="17"/>
      <c r="H95" s="17"/>
      <c r="I95" s="19"/>
      <c r="J95" s="17"/>
      <c r="K95" s="16"/>
    </row>
    <row r="96" spans="1:12">
      <c r="A96" s="5"/>
      <c r="B96" s="51" t="s">
        <v>153</v>
      </c>
      <c r="C96" s="6">
        <f>C91*0.5</f>
        <v>0.25</v>
      </c>
      <c r="D96" s="53" t="s">
        <v>156</v>
      </c>
      <c r="E96" s="9">
        <f t="shared" ref="E96" si="31">IF(D96="Sí",1)+IF(D96="No",0)</f>
        <v>1</v>
      </c>
      <c r="F96" s="11">
        <f>C96*E96</f>
        <v>0.25</v>
      </c>
      <c r="G96" s="18"/>
      <c r="H96" s="6"/>
      <c r="I96" s="53" t="s">
        <v>156</v>
      </c>
      <c r="J96" s="9">
        <f t="shared" ref="J96" si="32">IF(I96="Sí",1)+IF(I96="No",0)</f>
        <v>1</v>
      </c>
      <c r="K96" s="11">
        <f>H96*J96</f>
        <v>0</v>
      </c>
    </row>
    <row r="97" spans="1:12" ht="15" thickBot="1">
      <c r="A97" s="5"/>
      <c r="B97" s="17"/>
      <c r="C97" s="17"/>
      <c r="D97" s="19"/>
      <c r="E97" s="17"/>
      <c r="F97" s="16"/>
      <c r="G97" s="17"/>
      <c r="H97" s="17"/>
      <c r="I97" s="19"/>
      <c r="J97" s="17"/>
      <c r="K97" s="16"/>
    </row>
    <row r="98" spans="1:12" ht="15" thickBot="1">
      <c r="A98" s="5"/>
      <c r="B98" s="18"/>
      <c r="C98" s="6"/>
      <c r="D98" s="53"/>
      <c r="E98" s="9">
        <f t="shared" ref="E98" si="33">IF(D98="Sí",1)+IF(D98="No",0)</f>
        <v>0</v>
      </c>
      <c r="F98" s="11">
        <f>C98*E98</f>
        <v>0</v>
      </c>
      <c r="G98" s="55"/>
      <c r="H98" s="6"/>
      <c r="I98" s="53" t="s">
        <v>156</v>
      </c>
      <c r="J98" s="9">
        <f t="shared" ref="J98" si="34">IF(I98="Sí",1)+IF(I98="No",0)</f>
        <v>1</v>
      </c>
      <c r="K98" s="11">
        <f>H98*J98</f>
        <v>0</v>
      </c>
      <c r="L98" s="13">
        <f>F99+K99</f>
        <v>1</v>
      </c>
    </row>
    <row r="99" spans="1:12">
      <c r="B99" s="4"/>
      <c r="C99" s="56">
        <f>SUM(C94:C98)</f>
        <v>0.5</v>
      </c>
      <c r="D99" s="4"/>
      <c r="E99" s="4"/>
      <c r="F99" s="14">
        <f>SUM(F94:F98)</f>
        <v>0.5</v>
      </c>
      <c r="G99" s="4"/>
      <c r="H99" s="56">
        <f>SUM(H94:H98)</f>
        <v>0.5</v>
      </c>
      <c r="I99" s="4"/>
      <c r="J99" s="4"/>
      <c r="K99" s="14">
        <f>SUM(K94:K98)</f>
        <v>0.5</v>
      </c>
    </row>
    <row r="101" spans="1:12" ht="14.4" customHeight="1">
      <c r="A101" s="5"/>
      <c r="B101" s="5"/>
      <c r="C101" s="25" t="s">
        <v>158</v>
      </c>
      <c r="D101" s="128" t="s">
        <v>155</v>
      </c>
      <c r="E101" s="43"/>
      <c r="F101" s="128" t="s">
        <v>157</v>
      </c>
      <c r="G101" s="5"/>
      <c r="H101" s="25" t="s">
        <v>162</v>
      </c>
      <c r="I101" s="128" t="s">
        <v>155</v>
      </c>
      <c r="J101" s="43"/>
      <c r="K101" s="128" t="s">
        <v>161</v>
      </c>
    </row>
    <row r="102" spans="1:12">
      <c r="A102" s="52" t="str">
        <f>'Tabla Resultados FC'!C12</f>
        <v>TPB.3.4</v>
      </c>
      <c r="B102" s="52" t="str">
        <f>'[1]TABLA_MTU-cambiar nombres aqui'!G12</f>
        <v>Viabilizar el principio de autosuficiencia</v>
      </c>
      <c r="C102" s="57">
        <v>0.5</v>
      </c>
      <c r="D102" s="129"/>
      <c r="E102" s="44"/>
      <c r="F102" s="129"/>
      <c r="G102" s="52" t="str">
        <f>B102</f>
        <v>Viabilizar el principio de autosuficiencia</v>
      </c>
      <c r="H102" s="57">
        <v>0.5</v>
      </c>
      <c r="I102" s="129"/>
      <c r="J102" s="44"/>
      <c r="K102" s="129"/>
    </row>
    <row r="103" spans="1:12">
      <c r="A103" s="5"/>
      <c r="B103" s="5"/>
      <c r="C103" s="5"/>
      <c r="D103" s="5"/>
      <c r="E103" s="5"/>
      <c r="F103" s="5"/>
      <c r="G103" s="5"/>
      <c r="H103" s="5"/>
      <c r="I103" s="5"/>
      <c r="J103" s="5"/>
      <c r="K103" s="5"/>
    </row>
    <row r="104" spans="1:12">
      <c r="A104" s="5"/>
      <c r="B104" s="54" t="s">
        <v>159</v>
      </c>
      <c r="C104" s="5"/>
      <c r="D104" s="5"/>
      <c r="E104" s="5"/>
      <c r="F104" s="5"/>
      <c r="G104" s="54" t="s">
        <v>160</v>
      </c>
      <c r="H104" s="5"/>
      <c r="I104" s="5"/>
      <c r="J104" s="5"/>
      <c r="K104" s="5"/>
    </row>
    <row r="105" spans="1:12" ht="14.4" customHeight="1">
      <c r="A105" s="5"/>
      <c r="B105" s="55" t="s">
        <v>152</v>
      </c>
      <c r="C105" s="6">
        <f>C102*0.5</f>
        <v>0.25</v>
      </c>
      <c r="D105" s="53" t="s">
        <v>156</v>
      </c>
      <c r="E105" s="9">
        <f>IF(D105="Sí",1)+IF(D105="No",0)</f>
        <v>1</v>
      </c>
      <c r="F105" s="11">
        <f>C105*E105</f>
        <v>0.25</v>
      </c>
      <c r="G105" s="18" t="s">
        <v>154</v>
      </c>
      <c r="H105" s="6">
        <f>H102</f>
        <v>0.5</v>
      </c>
      <c r="I105" s="53" t="s">
        <v>156</v>
      </c>
      <c r="J105" s="9">
        <f>IF(I105="Sí",1)+IF(I105="No",0)</f>
        <v>1</v>
      </c>
      <c r="K105" s="11">
        <f>H105*J105</f>
        <v>0.5</v>
      </c>
    </row>
    <row r="106" spans="1:12">
      <c r="A106" s="5"/>
      <c r="B106" s="17"/>
      <c r="C106" s="17"/>
      <c r="D106" s="19"/>
      <c r="E106" s="17"/>
      <c r="F106" s="16"/>
      <c r="G106" s="17"/>
      <c r="H106" s="17"/>
      <c r="I106" s="19"/>
      <c r="J106" s="17"/>
      <c r="K106" s="16"/>
    </row>
    <row r="107" spans="1:12">
      <c r="A107" s="5"/>
      <c r="B107" s="51" t="s">
        <v>153</v>
      </c>
      <c r="C107" s="6">
        <f>C102*0.5</f>
        <v>0.25</v>
      </c>
      <c r="D107" s="53" t="s">
        <v>156</v>
      </c>
      <c r="E107" s="9">
        <f t="shared" ref="E107" si="35">IF(D107="Sí",1)+IF(D107="No",0)</f>
        <v>1</v>
      </c>
      <c r="F107" s="11">
        <f>C107*E107</f>
        <v>0.25</v>
      </c>
      <c r="G107" s="18"/>
      <c r="H107" s="6"/>
      <c r="I107" s="53" t="s">
        <v>156</v>
      </c>
      <c r="J107" s="9">
        <f t="shared" ref="J107" si="36">IF(I107="Sí",1)+IF(I107="No",0)</f>
        <v>1</v>
      </c>
      <c r="K107" s="11">
        <f>H107*J107</f>
        <v>0</v>
      </c>
    </row>
    <row r="108" spans="1:12" ht="15" thickBot="1">
      <c r="A108" s="5"/>
      <c r="B108" s="17"/>
      <c r="C108" s="17"/>
      <c r="D108" s="19"/>
      <c r="E108" s="17"/>
      <c r="F108" s="16"/>
      <c r="G108" s="17"/>
      <c r="H108" s="17"/>
      <c r="I108" s="19"/>
      <c r="J108" s="17"/>
      <c r="K108" s="16"/>
    </row>
    <row r="109" spans="1:12" ht="15" thickBot="1">
      <c r="A109" s="5"/>
      <c r="B109" s="18"/>
      <c r="C109" s="6"/>
      <c r="D109" s="53"/>
      <c r="E109" s="9">
        <f t="shared" ref="E109" si="37">IF(D109="Sí",1)+IF(D109="No",0)</f>
        <v>0</v>
      </c>
      <c r="F109" s="11">
        <f>C109*E109</f>
        <v>0</v>
      </c>
      <c r="G109" s="55"/>
      <c r="H109" s="6"/>
      <c r="I109" s="53" t="s">
        <v>156</v>
      </c>
      <c r="J109" s="9">
        <f t="shared" ref="J109" si="38">IF(I109="Sí",1)+IF(I109="No",0)</f>
        <v>1</v>
      </c>
      <c r="K109" s="11">
        <f>H109*J109</f>
        <v>0</v>
      </c>
      <c r="L109" s="13">
        <f>F110+K110</f>
        <v>1</v>
      </c>
    </row>
    <row r="110" spans="1:12">
      <c r="B110" s="4"/>
      <c r="C110" s="56">
        <f>SUM(C105:C109)</f>
        <v>0.5</v>
      </c>
      <c r="D110" s="4"/>
      <c r="E110" s="4"/>
      <c r="F110" s="14">
        <f>SUM(F105:F109)</f>
        <v>0.5</v>
      </c>
      <c r="G110" s="4"/>
      <c r="H110" s="56">
        <f>SUM(H105:H109)</f>
        <v>0.5</v>
      </c>
      <c r="I110" s="4"/>
      <c r="J110" s="4"/>
      <c r="K110" s="14">
        <f>SUM(K105:K109)</f>
        <v>0.5</v>
      </c>
    </row>
    <row r="112" spans="1:12" ht="14.4" customHeight="1">
      <c r="A112" s="5"/>
      <c r="B112" s="5"/>
      <c r="C112" s="25" t="s">
        <v>158</v>
      </c>
      <c r="D112" s="128" t="s">
        <v>155</v>
      </c>
      <c r="E112" s="43"/>
      <c r="F112" s="128" t="s">
        <v>157</v>
      </c>
      <c r="G112" s="5"/>
      <c r="H112" s="25" t="s">
        <v>162</v>
      </c>
      <c r="I112" s="128" t="s">
        <v>155</v>
      </c>
      <c r="J112" s="43"/>
      <c r="K112" s="128" t="s">
        <v>161</v>
      </c>
    </row>
    <row r="113" spans="1:12">
      <c r="A113" s="52" t="str">
        <f>'Tabla Resultados FC'!C13</f>
        <v>TPB.4.1</v>
      </c>
      <c r="B113" s="52" t="str">
        <f>'[1]TABLA_MTU-cambiar nombres aqui'!G13</f>
        <v>Reducción de emisiones de GEI</v>
      </c>
      <c r="C113" s="57">
        <v>0.5</v>
      </c>
      <c r="D113" s="129"/>
      <c r="E113" s="44"/>
      <c r="F113" s="129"/>
      <c r="G113" s="52" t="str">
        <f>B113</f>
        <v>Reducción de emisiones de GEI</v>
      </c>
      <c r="H113" s="57">
        <v>0.5</v>
      </c>
      <c r="I113" s="129"/>
      <c r="J113" s="44"/>
      <c r="K113" s="129"/>
    </row>
    <row r="114" spans="1:12">
      <c r="A114" s="5"/>
      <c r="B114" s="5"/>
      <c r="C114" s="5"/>
      <c r="D114" s="5"/>
      <c r="E114" s="5"/>
      <c r="F114" s="5"/>
      <c r="G114" s="5"/>
      <c r="H114" s="5"/>
      <c r="I114" s="5"/>
      <c r="J114" s="5"/>
      <c r="K114" s="5"/>
    </row>
    <row r="115" spans="1:12">
      <c r="A115" s="5"/>
      <c r="B115" s="54" t="s">
        <v>159</v>
      </c>
      <c r="C115" s="5"/>
      <c r="D115" s="5"/>
      <c r="E115" s="5"/>
      <c r="F115" s="5"/>
      <c r="G115" s="54" t="s">
        <v>160</v>
      </c>
      <c r="H115" s="5"/>
      <c r="I115" s="5"/>
      <c r="J115" s="5"/>
      <c r="K115" s="5"/>
    </row>
    <row r="116" spans="1:12" ht="14.4" customHeight="1">
      <c r="A116" s="5"/>
      <c r="B116" s="55" t="s">
        <v>152</v>
      </c>
      <c r="C116" s="6">
        <f>C113*0.5</f>
        <v>0.25</v>
      </c>
      <c r="D116" s="53" t="s">
        <v>156</v>
      </c>
      <c r="E116" s="9">
        <f>IF(D116="Sí",1)+IF(D116="No",0)</f>
        <v>1</v>
      </c>
      <c r="F116" s="11">
        <f>C116*E116</f>
        <v>0.25</v>
      </c>
      <c r="G116" s="18" t="s">
        <v>154</v>
      </c>
      <c r="H116" s="6">
        <f>H113</f>
        <v>0.5</v>
      </c>
      <c r="I116" s="53" t="s">
        <v>156</v>
      </c>
      <c r="J116" s="9">
        <f>IF(I116="Sí",1)+IF(I116="No",0)</f>
        <v>1</v>
      </c>
      <c r="K116" s="11">
        <f>H116*J116</f>
        <v>0.5</v>
      </c>
    </row>
    <row r="117" spans="1:12">
      <c r="A117" s="5"/>
      <c r="B117" s="17"/>
      <c r="C117" s="17"/>
      <c r="D117" s="19"/>
      <c r="E117" s="17"/>
      <c r="F117" s="16"/>
      <c r="G117" s="17"/>
      <c r="H117" s="17"/>
      <c r="I117" s="19"/>
      <c r="J117" s="17"/>
      <c r="K117" s="16"/>
    </row>
    <row r="118" spans="1:12">
      <c r="A118" s="5"/>
      <c r="B118" s="51" t="s">
        <v>153</v>
      </c>
      <c r="C118" s="6">
        <f>C113*0.5</f>
        <v>0.25</v>
      </c>
      <c r="D118" s="53" t="s">
        <v>156</v>
      </c>
      <c r="E118" s="9">
        <f t="shared" ref="E118" si="39">IF(D118="Sí",1)+IF(D118="No",0)</f>
        <v>1</v>
      </c>
      <c r="F118" s="11">
        <f>C118*E118</f>
        <v>0.25</v>
      </c>
      <c r="G118" s="18"/>
      <c r="H118" s="6"/>
      <c r="I118" s="53" t="s">
        <v>156</v>
      </c>
      <c r="J118" s="9">
        <f t="shared" ref="J118" si="40">IF(I118="Sí",1)+IF(I118="No",0)</f>
        <v>1</v>
      </c>
      <c r="K118" s="11">
        <f>H118*J118</f>
        <v>0</v>
      </c>
    </row>
    <row r="119" spans="1:12" ht="15" thickBot="1">
      <c r="A119" s="5"/>
      <c r="B119" s="17"/>
      <c r="C119" s="17"/>
      <c r="D119" s="19"/>
      <c r="E119" s="17"/>
      <c r="F119" s="16"/>
      <c r="G119" s="17"/>
      <c r="H119" s="17"/>
      <c r="I119" s="19"/>
      <c r="J119" s="17"/>
      <c r="K119" s="16"/>
    </row>
    <row r="120" spans="1:12" ht="15" thickBot="1">
      <c r="A120" s="5"/>
      <c r="B120" s="18"/>
      <c r="C120" s="6"/>
      <c r="D120" s="53"/>
      <c r="E120" s="9">
        <f t="shared" ref="E120" si="41">IF(D120="Sí",1)+IF(D120="No",0)</f>
        <v>0</v>
      </c>
      <c r="F120" s="11">
        <f>C120*E120</f>
        <v>0</v>
      </c>
      <c r="G120" s="55"/>
      <c r="H120" s="6"/>
      <c r="I120" s="53" t="s">
        <v>156</v>
      </c>
      <c r="J120" s="9">
        <f t="shared" ref="J120" si="42">IF(I120="Sí",1)+IF(I120="No",0)</f>
        <v>1</v>
      </c>
      <c r="K120" s="11">
        <f>H120*J120</f>
        <v>0</v>
      </c>
      <c r="L120" s="13">
        <f>F121+K121</f>
        <v>1</v>
      </c>
    </row>
    <row r="121" spans="1:12">
      <c r="B121" s="4"/>
      <c r="C121" s="56">
        <f>SUM(C116:C120)</f>
        <v>0.5</v>
      </c>
      <c r="D121" s="4"/>
      <c r="E121" s="4"/>
      <c r="F121" s="14">
        <f>SUM(F116:F120)</f>
        <v>0.5</v>
      </c>
      <c r="G121" s="4"/>
      <c r="H121" s="56">
        <f>SUM(H116:H120)</f>
        <v>0.5</v>
      </c>
      <c r="I121" s="4"/>
      <c r="J121" s="4"/>
      <c r="K121" s="14">
        <f>SUM(K116:K120)</f>
        <v>0.5</v>
      </c>
    </row>
    <row r="123" spans="1:12" ht="14.4" customHeight="1">
      <c r="A123" s="5"/>
      <c r="B123" s="5"/>
      <c r="C123" s="25" t="s">
        <v>158</v>
      </c>
      <c r="D123" s="128" t="s">
        <v>155</v>
      </c>
      <c r="E123" s="43"/>
      <c r="F123" s="128" t="s">
        <v>157</v>
      </c>
      <c r="G123" s="5"/>
      <c r="H123" s="25" t="s">
        <v>162</v>
      </c>
      <c r="I123" s="128" t="s">
        <v>155</v>
      </c>
      <c r="J123" s="43"/>
      <c r="K123" s="128" t="s">
        <v>161</v>
      </c>
    </row>
    <row r="124" spans="1:12">
      <c r="A124" s="52" t="str">
        <f>'Tabla Resultados FC'!C14</f>
        <v>TPB.4.2</v>
      </c>
      <c r="B124" s="52" t="str">
        <f>'[1]TABLA_MTU-cambiar nombres aqui'!G14</f>
        <v>Economía circular</v>
      </c>
      <c r="C124" s="57">
        <v>0.5</v>
      </c>
      <c r="D124" s="129"/>
      <c r="E124" s="44"/>
      <c r="F124" s="129"/>
      <c r="G124" s="52" t="str">
        <f>B124</f>
        <v>Economía circular</v>
      </c>
      <c r="H124" s="57">
        <v>0.5</v>
      </c>
      <c r="I124" s="129"/>
      <c r="J124" s="44"/>
      <c r="K124" s="129"/>
    </row>
    <row r="125" spans="1:12">
      <c r="A125" s="5"/>
      <c r="B125" s="5"/>
      <c r="C125" s="5"/>
      <c r="D125" s="5"/>
      <c r="E125" s="5"/>
      <c r="F125" s="5"/>
      <c r="G125" s="5"/>
      <c r="H125" s="5"/>
      <c r="I125" s="5"/>
      <c r="J125" s="5"/>
      <c r="K125" s="5"/>
    </row>
    <row r="126" spans="1:12">
      <c r="A126" s="5"/>
      <c r="B126" s="54" t="s">
        <v>159</v>
      </c>
      <c r="C126" s="5"/>
      <c r="D126" s="5"/>
      <c r="E126" s="5"/>
      <c r="F126" s="5"/>
      <c r="G126" s="54" t="s">
        <v>160</v>
      </c>
      <c r="H126" s="5"/>
      <c r="I126" s="5"/>
      <c r="J126" s="5"/>
      <c r="K126" s="5"/>
    </row>
    <row r="127" spans="1:12" ht="14.4" customHeight="1">
      <c r="A127" s="5"/>
      <c r="B127" s="55" t="s">
        <v>152</v>
      </c>
      <c r="C127" s="6">
        <f>C124*0.5</f>
        <v>0.25</v>
      </c>
      <c r="D127" s="53" t="s">
        <v>156</v>
      </c>
      <c r="E127" s="9">
        <f>IF(D127="Sí",1)+IF(D127="No",0)</f>
        <v>1</v>
      </c>
      <c r="F127" s="11">
        <f>C127*E127</f>
        <v>0.25</v>
      </c>
      <c r="G127" s="18" t="s">
        <v>154</v>
      </c>
      <c r="H127" s="6">
        <f>H124</f>
        <v>0.5</v>
      </c>
      <c r="I127" s="53" t="s">
        <v>156</v>
      </c>
      <c r="J127" s="9">
        <f>IF(I127="Sí",1)+IF(I127="No",0)</f>
        <v>1</v>
      </c>
      <c r="K127" s="11">
        <f>H127*J127</f>
        <v>0.5</v>
      </c>
    </row>
    <row r="128" spans="1:12">
      <c r="A128" s="5"/>
      <c r="B128" s="17"/>
      <c r="C128" s="17"/>
      <c r="D128" s="19"/>
      <c r="E128" s="17"/>
      <c r="F128" s="16"/>
      <c r="G128" s="17"/>
      <c r="H128" s="17"/>
      <c r="I128" s="19"/>
      <c r="J128" s="17"/>
      <c r="K128" s="16"/>
    </row>
    <row r="129" spans="1:12">
      <c r="A129" s="5"/>
      <c r="B129" s="51" t="s">
        <v>153</v>
      </c>
      <c r="C129" s="6">
        <f>C124*0.5</f>
        <v>0.25</v>
      </c>
      <c r="D129" s="53" t="s">
        <v>156</v>
      </c>
      <c r="E129" s="9">
        <f t="shared" ref="E129" si="43">IF(D129="Sí",1)+IF(D129="No",0)</f>
        <v>1</v>
      </c>
      <c r="F129" s="11">
        <f>C129*E129</f>
        <v>0.25</v>
      </c>
      <c r="G129" s="18"/>
      <c r="H129" s="6"/>
      <c r="I129" s="53" t="s">
        <v>156</v>
      </c>
      <c r="J129" s="9">
        <f t="shared" ref="J129" si="44">IF(I129="Sí",1)+IF(I129="No",0)</f>
        <v>1</v>
      </c>
      <c r="K129" s="11">
        <f>H129*J129</f>
        <v>0</v>
      </c>
    </row>
    <row r="130" spans="1:12" ht="15" thickBot="1">
      <c r="A130" s="5"/>
      <c r="B130" s="17"/>
      <c r="C130" s="17"/>
      <c r="D130" s="19"/>
      <c r="E130" s="17"/>
      <c r="F130" s="16"/>
      <c r="G130" s="17"/>
      <c r="H130" s="17"/>
      <c r="I130" s="19"/>
      <c r="J130" s="17"/>
      <c r="K130" s="16"/>
    </row>
    <row r="131" spans="1:12" ht="15" thickBot="1">
      <c r="A131" s="5"/>
      <c r="B131" s="18"/>
      <c r="C131" s="6"/>
      <c r="D131" s="53"/>
      <c r="E131" s="9">
        <f t="shared" ref="E131" si="45">IF(D131="Sí",1)+IF(D131="No",0)</f>
        <v>0</v>
      </c>
      <c r="F131" s="11">
        <f>C131*E131</f>
        <v>0</v>
      </c>
      <c r="G131" s="55"/>
      <c r="H131" s="6"/>
      <c r="I131" s="53" t="s">
        <v>156</v>
      </c>
      <c r="J131" s="9">
        <f t="shared" ref="J131" si="46">IF(I131="Sí",1)+IF(I131="No",0)</f>
        <v>1</v>
      </c>
      <c r="K131" s="11">
        <f>H131*J131</f>
        <v>0</v>
      </c>
      <c r="L131" s="13">
        <f>F132+K132</f>
        <v>1</v>
      </c>
    </row>
    <row r="132" spans="1:12">
      <c r="B132" s="4"/>
      <c r="C132" s="56">
        <f>SUM(C127:C131)</f>
        <v>0.5</v>
      </c>
      <c r="D132" s="4"/>
      <c r="E132" s="4"/>
      <c r="F132" s="14">
        <f>SUM(F127:F131)</f>
        <v>0.5</v>
      </c>
      <c r="G132" s="4"/>
      <c r="H132" s="56">
        <f>SUM(H127:H131)</f>
        <v>0.5</v>
      </c>
      <c r="I132" s="4"/>
      <c r="J132" s="4"/>
      <c r="K132" s="14">
        <f>SUM(K127:K131)</f>
        <v>0.5</v>
      </c>
    </row>
    <row r="134" spans="1:12" ht="14.4" customHeight="1">
      <c r="A134" s="5"/>
      <c r="B134" s="5"/>
      <c r="C134" s="25" t="s">
        <v>158</v>
      </c>
      <c r="D134" s="128" t="s">
        <v>155</v>
      </c>
      <c r="E134" s="43"/>
      <c r="F134" s="128" t="s">
        <v>157</v>
      </c>
      <c r="G134" s="5"/>
      <c r="H134" s="25" t="s">
        <v>162</v>
      </c>
      <c r="I134" s="128" t="s">
        <v>155</v>
      </c>
      <c r="J134" s="43"/>
      <c r="K134" s="128" t="s">
        <v>161</v>
      </c>
    </row>
    <row r="135" spans="1:12">
      <c r="A135" s="52" t="str">
        <f>'Tabla Resultados FC'!C15</f>
        <v>TPB.4.3</v>
      </c>
      <c r="B135" s="52" t="str">
        <f>'[1]TABLA_MTU-cambiar nombres aqui'!G15</f>
        <v>Evaluación de riesgos</v>
      </c>
      <c r="C135" s="57">
        <v>0.5</v>
      </c>
      <c r="D135" s="129"/>
      <c r="E135" s="44"/>
      <c r="F135" s="129"/>
      <c r="G135" s="52" t="str">
        <f>B135</f>
        <v>Evaluación de riesgos</v>
      </c>
      <c r="H135" s="57">
        <v>0.5</v>
      </c>
      <c r="I135" s="129"/>
      <c r="J135" s="44"/>
      <c r="K135" s="129"/>
    </row>
    <row r="136" spans="1:12">
      <c r="A136" s="5"/>
      <c r="B136" s="5"/>
      <c r="C136" s="5"/>
      <c r="D136" s="5"/>
      <c r="E136" s="5"/>
      <c r="F136" s="5"/>
      <c r="G136" s="5"/>
      <c r="H136" s="5"/>
      <c r="I136" s="5"/>
      <c r="J136" s="5"/>
      <c r="K136" s="5"/>
    </row>
    <row r="137" spans="1:12">
      <c r="A137" s="5"/>
      <c r="B137" s="54" t="s">
        <v>159</v>
      </c>
      <c r="C137" s="5"/>
      <c r="D137" s="5"/>
      <c r="E137" s="5"/>
      <c r="F137" s="5"/>
      <c r="G137" s="54" t="s">
        <v>160</v>
      </c>
      <c r="H137" s="5"/>
      <c r="I137" s="5"/>
      <c r="J137" s="5"/>
      <c r="K137" s="5"/>
    </row>
    <row r="138" spans="1:12" ht="14.4" customHeight="1">
      <c r="A138" s="5"/>
      <c r="B138" s="55" t="s">
        <v>152</v>
      </c>
      <c r="C138" s="6">
        <f>C135*0.5</f>
        <v>0.25</v>
      </c>
      <c r="D138" s="53" t="s">
        <v>156</v>
      </c>
      <c r="E138" s="9">
        <f>IF(D138="Sí",1)+IF(D138="No",0)</f>
        <v>1</v>
      </c>
      <c r="F138" s="11">
        <f>C138*E138</f>
        <v>0.25</v>
      </c>
      <c r="G138" s="18" t="s">
        <v>154</v>
      </c>
      <c r="H138" s="6">
        <f>H135</f>
        <v>0.5</v>
      </c>
      <c r="I138" s="53" t="s">
        <v>156</v>
      </c>
      <c r="J138" s="9">
        <f>IF(I138="Sí",1)+IF(I138="No",0)</f>
        <v>1</v>
      </c>
      <c r="K138" s="11">
        <f>H138*J138</f>
        <v>0.5</v>
      </c>
    </row>
    <row r="139" spans="1:12">
      <c r="A139" s="5"/>
      <c r="B139" s="17"/>
      <c r="C139" s="17"/>
      <c r="D139" s="19"/>
      <c r="E139" s="17"/>
      <c r="F139" s="16"/>
      <c r="G139" s="17"/>
      <c r="H139" s="17"/>
      <c r="I139" s="19"/>
      <c r="J139" s="17"/>
      <c r="K139" s="16"/>
    </row>
    <row r="140" spans="1:12">
      <c r="A140" s="5"/>
      <c r="B140" s="51" t="s">
        <v>153</v>
      </c>
      <c r="C140" s="6">
        <f>C135*0.5</f>
        <v>0.25</v>
      </c>
      <c r="D140" s="53" t="s">
        <v>156</v>
      </c>
      <c r="E140" s="9">
        <f t="shared" ref="E140" si="47">IF(D140="Sí",1)+IF(D140="No",0)</f>
        <v>1</v>
      </c>
      <c r="F140" s="11">
        <f>C140*E140</f>
        <v>0.25</v>
      </c>
      <c r="G140" s="18"/>
      <c r="H140" s="6"/>
      <c r="I140" s="53" t="s">
        <v>156</v>
      </c>
      <c r="J140" s="9">
        <f t="shared" ref="J140" si="48">IF(I140="Sí",1)+IF(I140="No",0)</f>
        <v>1</v>
      </c>
      <c r="K140" s="11">
        <f>H140*J140</f>
        <v>0</v>
      </c>
    </row>
    <row r="141" spans="1:12" ht="15" thickBot="1">
      <c r="A141" s="5"/>
      <c r="B141" s="17"/>
      <c r="C141" s="17"/>
      <c r="D141" s="19"/>
      <c r="E141" s="17"/>
      <c r="F141" s="16"/>
      <c r="G141" s="17"/>
      <c r="H141" s="17"/>
      <c r="I141" s="19"/>
      <c r="J141" s="17"/>
      <c r="K141" s="16"/>
    </row>
    <row r="142" spans="1:12" ht="15" thickBot="1">
      <c r="A142" s="5"/>
      <c r="B142" s="18"/>
      <c r="C142" s="6"/>
      <c r="D142" s="53"/>
      <c r="E142" s="9">
        <f t="shared" ref="E142" si="49">IF(D142="Sí",1)+IF(D142="No",0)</f>
        <v>0</v>
      </c>
      <c r="F142" s="11">
        <f>C142*E142</f>
        <v>0</v>
      </c>
      <c r="G142" s="55"/>
      <c r="H142" s="6"/>
      <c r="I142" s="53" t="s">
        <v>156</v>
      </c>
      <c r="J142" s="9">
        <f t="shared" ref="J142" si="50">IF(I142="Sí",1)+IF(I142="No",0)</f>
        <v>1</v>
      </c>
      <c r="K142" s="11">
        <f>H142*J142</f>
        <v>0</v>
      </c>
      <c r="L142" s="13">
        <f>F143+K143</f>
        <v>1</v>
      </c>
    </row>
    <row r="143" spans="1:12">
      <c r="B143" s="4"/>
      <c r="C143" s="56">
        <f>SUM(C138:C142)</f>
        <v>0.5</v>
      </c>
      <c r="D143" s="4"/>
      <c r="E143" s="4"/>
      <c r="F143" s="14">
        <f>SUM(F138:F142)</f>
        <v>0.5</v>
      </c>
      <c r="G143" s="4"/>
      <c r="H143" s="56">
        <f>SUM(H138:H142)</f>
        <v>0.5</v>
      </c>
      <c r="I143" s="4"/>
      <c r="J143" s="4"/>
      <c r="K143" s="14">
        <f>SUM(K138:K142)</f>
        <v>0.5</v>
      </c>
    </row>
    <row r="145" spans="1:12" ht="14.4" customHeight="1">
      <c r="A145" s="5"/>
      <c r="B145" s="5"/>
      <c r="C145" s="25" t="s">
        <v>158</v>
      </c>
      <c r="D145" s="128" t="s">
        <v>155</v>
      </c>
      <c r="E145" s="43"/>
      <c r="F145" s="128" t="s">
        <v>157</v>
      </c>
      <c r="G145" s="5"/>
      <c r="H145" s="25" t="s">
        <v>162</v>
      </c>
      <c r="I145" s="128" t="s">
        <v>155</v>
      </c>
      <c r="J145" s="43"/>
      <c r="K145" s="128" t="s">
        <v>161</v>
      </c>
    </row>
    <row r="146" spans="1:12">
      <c r="A146" s="52"/>
      <c r="B146" s="52"/>
      <c r="C146" s="57">
        <v>0.5</v>
      </c>
      <c r="D146" s="129"/>
      <c r="E146" s="44"/>
      <c r="F146" s="129"/>
      <c r="G146" s="52">
        <f>B146</f>
        <v>0</v>
      </c>
      <c r="H146" s="57">
        <v>0.5</v>
      </c>
      <c r="I146" s="129"/>
      <c r="J146" s="44"/>
      <c r="K146" s="129"/>
    </row>
    <row r="147" spans="1:12">
      <c r="A147" s="5"/>
      <c r="B147" s="5"/>
      <c r="C147" s="5"/>
      <c r="D147" s="5"/>
      <c r="E147" s="5"/>
      <c r="F147" s="5"/>
      <c r="G147" s="5"/>
      <c r="H147" s="5"/>
      <c r="I147" s="5"/>
      <c r="J147" s="5"/>
      <c r="K147" s="5"/>
    </row>
    <row r="148" spans="1:12">
      <c r="A148" s="5"/>
      <c r="B148" s="54" t="s">
        <v>159</v>
      </c>
      <c r="C148" s="5"/>
      <c r="D148" s="5"/>
      <c r="E148" s="5"/>
      <c r="F148" s="5"/>
      <c r="G148" s="54" t="s">
        <v>160</v>
      </c>
      <c r="H148" s="5"/>
      <c r="I148" s="5"/>
      <c r="J148" s="5"/>
      <c r="K148" s="5"/>
    </row>
    <row r="149" spans="1:12" ht="14.4" customHeight="1">
      <c r="A149" s="5"/>
      <c r="B149" s="55" t="s">
        <v>152</v>
      </c>
      <c r="C149" s="6">
        <f>C146*0.5</f>
        <v>0.25</v>
      </c>
      <c r="D149" s="53" t="s">
        <v>156</v>
      </c>
      <c r="E149" s="9">
        <f>IF(D149="Sí",1)+IF(D149="No",0)</f>
        <v>1</v>
      </c>
      <c r="F149" s="11">
        <f>C149*E149</f>
        <v>0.25</v>
      </c>
      <c r="G149" s="18" t="s">
        <v>154</v>
      </c>
      <c r="H149" s="6">
        <f>H146</f>
        <v>0.5</v>
      </c>
      <c r="I149" s="53" t="s">
        <v>156</v>
      </c>
      <c r="J149" s="9">
        <f>IF(I149="Sí",1)+IF(I149="No",0)</f>
        <v>1</v>
      </c>
      <c r="K149" s="11">
        <f>H149*J149</f>
        <v>0.5</v>
      </c>
    </row>
    <row r="150" spans="1:12">
      <c r="A150" s="5"/>
      <c r="B150" s="17"/>
      <c r="C150" s="17"/>
      <c r="D150" s="19"/>
      <c r="E150" s="17"/>
      <c r="F150" s="16"/>
      <c r="G150" s="17"/>
      <c r="H150" s="17"/>
      <c r="I150" s="19"/>
      <c r="J150" s="17"/>
      <c r="K150" s="16"/>
    </row>
    <row r="151" spans="1:12">
      <c r="A151" s="5"/>
      <c r="B151" s="51" t="s">
        <v>153</v>
      </c>
      <c r="C151" s="6">
        <f>C146*0.5</f>
        <v>0.25</v>
      </c>
      <c r="D151" s="53" t="s">
        <v>156</v>
      </c>
      <c r="E151" s="9">
        <f t="shared" ref="E151" si="51">IF(D151="Sí",1)+IF(D151="No",0)</f>
        <v>1</v>
      </c>
      <c r="F151" s="11">
        <f>C151*E151</f>
        <v>0.25</v>
      </c>
      <c r="G151" s="18"/>
      <c r="H151" s="6"/>
      <c r="I151" s="53" t="s">
        <v>156</v>
      </c>
      <c r="J151" s="9">
        <f t="shared" ref="J151" si="52">IF(I151="Sí",1)+IF(I151="No",0)</f>
        <v>1</v>
      </c>
      <c r="K151" s="11">
        <f>H151*J151</f>
        <v>0</v>
      </c>
    </row>
    <row r="152" spans="1:12" ht="15" thickBot="1">
      <c r="A152" s="5"/>
      <c r="B152" s="17"/>
      <c r="C152" s="17"/>
      <c r="D152" s="19"/>
      <c r="E152" s="17"/>
      <c r="F152" s="16"/>
      <c r="G152" s="17"/>
      <c r="H152" s="17"/>
      <c r="I152" s="19"/>
      <c r="J152" s="17"/>
      <c r="K152" s="16"/>
    </row>
    <row r="153" spans="1:12" ht="15" thickBot="1">
      <c r="A153" s="5"/>
      <c r="B153" s="18"/>
      <c r="C153" s="6"/>
      <c r="D153" s="53"/>
      <c r="E153" s="9">
        <f t="shared" ref="E153" si="53">IF(D153="Sí",1)+IF(D153="No",0)</f>
        <v>0</v>
      </c>
      <c r="F153" s="11">
        <f>C153*E153</f>
        <v>0</v>
      </c>
      <c r="G153" s="55"/>
      <c r="H153" s="6"/>
      <c r="I153" s="53" t="s">
        <v>156</v>
      </c>
      <c r="J153" s="9">
        <f t="shared" ref="J153" si="54">IF(I153="Sí",1)+IF(I153="No",0)</f>
        <v>1</v>
      </c>
      <c r="K153" s="11">
        <f>H153*J153</f>
        <v>0</v>
      </c>
      <c r="L153" s="13">
        <f>F154+K154</f>
        <v>1</v>
      </c>
    </row>
    <row r="154" spans="1:12">
      <c r="B154" s="4"/>
      <c r="C154" s="56">
        <f>SUM(C149:C153)</f>
        <v>0.5</v>
      </c>
      <c r="D154" s="4"/>
      <c r="E154" s="4"/>
      <c r="F154" s="14">
        <f>SUM(F149:F153)</f>
        <v>0.5</v>
      </c>
      <c r="G154" s="4"/>
      <c r="H154" s="56">
        <f>SUM(H149:H153)</f>
        <v>0.5</v>
      </c>
      <c r="I154" s="4"/>
      <c r="J154" s="4"/>
      <c r="K154" s="14">
        <f>SUM(K149:K153)</f>
        <v>0.5</v>
      </c>
    </row>
    <row r="156" spans="1:12" ht="14.4" customHeight="1">
      <c r="A156" s="5"/>
      <c r="B156" s="5"/>
      <c r="C156" s="25" t="s">
        <v>158</v>
      </c>
      <c r="D156" s="128" t="s">
        <v>155</v>
      </c>
      <c r="E156" s="43"/>
      <c r="F156" s="128" t="s">
        <v>157</v>
      </c>
      <c r="G156" s="5"/>
      <c r="H156" s="25" t="s">
        <v>162</v>
      </c>
      <c r="I156" s="128" t="s">
        <v>155</v>
      </c>
      <c r="J156" s="43"/>
      <c r="K156" s="128" t="s">
        <v>161</v>
      </c>
    </row>
    <row r="157" spans="1:12">
      <c r="A157" s="52"/>
      <c r="B157" s="52"/>
      <c r="C157" s="57">
        <v>0.5</v>
      </c>
      <c r="D157" s="129"/>
      <c r="E157" s="44"/>
      <c r="F157" s="129"/>
      <c r="G157" s="52">
        <f>B157</f>
        <v>0</v>
      </c>
      <c r="H157" s="57">
        <v>0.5</v>
      </c>
      <c r="I157" s="129"/>
      <c r="J157" s="44"/>
      <c r="K157" s="129"/>
    </row>
    <row r="158" spans="1:12">
      <c r="A158" s="5"/>
      <c r="B158" s="5"/>
      <c r="C158" s="5"/>
      <c r="D158" s="5"/>
      <c r="E158" s="5"/>
      <c r="F158" s="5"/>
      <c r="G158" s="5"/>
      <c r="H158" s="5"/>
      <c r="I158" s="5"/>
      <c r="J158" s="5"/>
      <c r="K158" s="5"/>
    </row>
    <row r="159" spans="1:12">
      <c r="A159" s="5"/>
      <c r="B159" s="54" t="s">
        <v>159</v>
      </c>
      <c r="C159" s="5"/>
      <c r="D159" s="5"/>
      <c r="E159" s="5"/>
      <c r="F159" s="5"/>
      <c r="G159" s="54" t="s">
        <v>160</v>
      </c>
      <c r="H159" s="5"/>
      <c r="I159" s="5"/>
      <c r="J159" s="5"/>
      <c r="K159" s="5"/>
    </row>
    <row r="160" spans="1:12" ht="14.4" customHeight="1">
      <c r="A160" s="5"/>
      <c r="B160" s="55" t="s">
        <v>152</v>
      </c>
      <c r="C160" s="6">
        <f>C157*0.5</f>
        <v>0.25</v>
      </c>
      <c r="D160" s="53" t="s">
        <v>156</v>
      </c>
      <c r="E160" s="9">
        <f>IF(D160="Sí",1)+IF(D160="No",0)</f>
        <v>1</v>
      </c>
      <c r="F160" s="11">
        <f>C160*E160</f>
        <v>0.25</v>
      </c>
      <c r="G160" s="18" t="s">
        <v>154</v>
      </c>
      <c r="H160" s="6">
        <f>H157</f>
        <v>0.5</v>
      </c>
      <c r="I160" s="53" t="s">
        <v>156</v>
      </c>
      <c r="J160" s="9">
        <f>IF(I160="Sí",1)+IF(I160="No",0)</f>
        <v>1</v>
      </c>
      <c r="K160" s="11">
        <f>H160*J160</f>
        <v>0.5</v>
      </c>
    </row>
    <row r="161" spans="1:12">
      <c r="A161" s="5"/>
      <c r="B161" s="17"/>
      <c r="C161" s="17"/>
      <c r="D161" s="19"/>
      <c r="E161" s="17"/>
      <c r="F161" s="16"/>
      <c r="G161" s="17"/>
      <c r="H161" s="17"/>
      <c r="I161" s="19"/>
      <c r="J161" s="17"/>
      <c r="K161" s="16"/>
    </row>
    <row r="162" spans="1:12">
      <c r="A162" s="5"/>
      <c r="B162" s="51" t="s">
        <v>153</v>
      </c>
      <c r="C162" s="6">
        <f>C157*0.5</f>
        <v>0.25</v>
      </c>
      <c r="D162" s="53" t="s">
        <v>156</v>
      </c>
      <c r="E162" s="9">
        <f t="shared" ref="E162" si="55">IF(D162="Sí",1)+IF(D162="No",0)</f>
        <v>1</v>
      </c>
      <c r="F162" s="11">
        <f>C162*E162</f>
        <v>0.25</v>
      </c>
      <c r="G162" s="18"/>
      <c r="H162" s="6"/>
      <c r="I162" s="53" t="s">
        <v>156</v>
      </c>
      <c r="J162" s="9">
        <f t="shared" ref="J162" si="56">IF(I162="Sí",1)+IF(I162="No",0)</f>
        <v>1</v>
      </c>
      <c r="K162" s="11">
        <f>H162*J162</f>
        <v>0</v>
      </c>
    </row>
    <row r="163" spans="1:12" ht="15" thickBot="1">
      <c r="A163" s="5"/>
      <c r="B163" s="17"/>
      <c r="C163" s="17"/>
      <c r="D163" s="19"/>
      <c r="E163" s="17"/>
      <c r="F163" s="16"/>
      <c r="G163" s="17"/>
      <c r="H163" s="17"/>
      <c r="I163" s="19"/>
      <c r="J163" s="17"/>
      <c r="K163" s="16"/>
    </row>
    <row r="164" spans="1:12" ht="15" thickBot="1">
      <c r="A164" s="5"/>
      <c r="B164" s="18"/>
      <c r="C164" s="6"/>
      <c r="D164" s="53"/>
      <c r="E164" s="9">
        <f t="shared" ref="E164" si="57">IF(D164="Sí",1)+IF(D164="No",0)</f>
        <v>0</v>
      </c>
      <c r="F164" s="11">
        <f>C164*E164</f>
        <v>0</v>
      </c>
      <c r="G164" s="55"/>
      <c r="H164" s="6"/>
      <c r="I164" s="53" t="s">
        <v>156</v>
      </c>
      <c r="J164" s="9">
        <f t="shared" ref="J164" si="58">IF(I164="Sí",1)+IF(I164="No",0)</f>
        <v>1</v>
      </c>
      <c r="K164" s="11">
        <f>H164*J164</f>
        <v>0</v>
      </c>
      <c r="L164" s="13">
        <f>F165+K165</f>
        <v>1</v>
      </c>
    </row>
    <row r="165" spans="1:12">
      <c r="B165" s="4"/>
      <c r="C165" s="56">
        <f>SUM(C160:C164)</f>
        <v>0.5</v>
      </c>
      <c r="D165" s="4"/>
      <c r="E165" s="4"/>
      <c r="F165" s="14">
        <f>SUM(F160:F164)</f>
        <v>0.5</v>
      </c>
      <c r="G165" s="4"/>
      <c r="H165" s="56">
        <f>SUM(H160:H164)</f>
        <v>0.5</v>
      </c>
      <c r="I165" s="4"/>
      <c r="J165" s="4"/>
      <c r="K165" s="14">
        <f>SUM(K160:K164)</f>
        <v>0.5</v>
      </c>
    </row>
    <row r="167" spans="1:12" ht="14.4" customHeight="1">
      <c r="A167" s="5"/>
      <c r="B167" s="5"/>
      <c r="C167" s="25" t="s">
        <v>158</v>
      </c>
      <c r="D167" s="128" t="s">
        <v>155</v>
      </c>
      <c r="E167" s="43"/>
      <c r="F167" s="128" t="s">
        <v>157</v>
      </c>
      <c r="G167" s="5"/>
      <c r="H167" s="25" t="s">
        <v>162</v>
      </c>
      <c r="I167" s="128" t="s">
        <v>155</v>
      </c>
      <c r="J167" s="43"/>
      <c r="K167" s="128" t="s">
        <v>161</v>
      </c>
    </row>
    <row r="168" spans="1:12">
      <c r="A168" s="52"/>
      <c r="B168" s="52"/>
      <c r="C168" s="57">
        <v>0.5</v>
      </c>
      <c r="D168" s="129"/>
      <c r="E168" s="44"/>
      <c r="F168" s="129"/>
      <c r="G168" s="52">
        <f>B168</f>
        <v>0</v>
      </c>
      <c r="H168" s="57">
        <v>0.5</v>
      </c>
      <c r="I168" s="129"/>
      <c r="J168" s="44"/>
      <c r="K168" s="129"/>
    </row>
    <row r="169" spans="1:12">
      <c r="A169" s="5"/>
      <c r="B169" s="5"/>
      <c r="C169" s="5"/>
      <c r="D169" s="5"/>
      <c r="E169" s="5"/>
      <c r="F169" s="5"/>
      <c r="G169" s="5"/>
      <c r="H169" s="5"/>
      <c r="I169" s="5"/>
      <c r="J169" s="5"/>
      <c r="K169" s="5"/>
    </row>
    <row r="170" spans="1:12">
      <c r="A170" s="5"/>
      <c r="B170" s="54" t="s">
        <v>159</v>
      </c>
      <c r="C170" s="5"/>
      <c r="D170" s="5"/>
      <c r="E170" s="5"/>
      <c r="F170" s="5"/>
      <c r="G170" s="54" t="s">
        <v>160</v>
      </c>
      <c r="H170" s="5"/>
      <c r="I170" s="5"/>
      <c r="J170" s="5"/>
      <c r="K170" s="5"/>
    </row>
    <row r="171" spans="1:12" ht="14.4" customHeight="1">
      <c r="A171" s="5"/>
      <c r="B171" s="55" t="s">
        <v>152</v>
      </c>
      <c r="C171" s="6">
        <f>C168*0.5</f>
        <v>0.25</v>
      </c>
      <c r="D171" s="53" t="s">
        <v>156</v>
      </c>
      <c r="E171" s="9">
        <f>IF(D171="Sí",1)+IF(D171="No",0)</f>
        <v>1</v>
      </c>
      <c r="F171" s="11">
        <f>C171*E171</f>
        <v>0.25</v>
      </c>
      <c r="G171" s="18" t="s">
        <v>154</v>
      </c>
      <c r="H171" s="6">
        <f>H168</f>
        <v>0.5</v>
      </c>
      <c r="I171" s="53" t="s">
        <v>156</v>
      </c>
      <c r="J171" s="9">
        <f>IF(I171="Sí",1)+IF(I171="No",0)</f>
        <v>1</v>
      </c>
      <c r="K171" s="11">
        <f>H171*J171</f>
        <v>0.5</v>
      </c>
    </row>
    <row r="172" spans="1:12">
      <c r="A172" s="5"/>
      <c r="B172" s="17"/>
      <c r="C172" s="17"/>
      <c r="D172" s="19"/>
      <c r="E172" s="17"/>
      <c r="F172" s="16"/>
      <c r="G172" s="17"/>
      <c r="H172" s="17"/>
      <c r="I172" s="19"/>
      <c r="J172" s="17"/>
      <c r="K172" s="16"/>
    </row>
    <row r="173" spans="1:12">
      <c r="A173" s="5"/>
      <c r="B173" s="51" t="s">
        <v>153</v>
      </c>
      <c r="C173" s="6">
        <f>C168*0.5</f>
        <v>0.25</v>
      </c>
      <c r="D173" s="53" t="s">
        <v>156</v>
      </c>
      <c r="E173" s="9">
        <f t="shared" ref="E173" si="59">IF(D173="Sí",1)+IF(D173="No",0)</f>
        <v>1</v>
      </c>
      <c r="F173" s="11">
        <f>C173*E173</f>
        <v>0.25</v>
      </c>
      <c r="G173" s="18"/>
      <c r="H173" s="6"/>
      <c r="I173" s="53" t="s">
        <v>156</v>
      </c>
      <c r="J173" s="9">
        <f t="shared" ref="J173" si="60">IF(I173="Sí",1)+IF(I173="No",0)</f>
        <v>1</v>
      </c>
      <c r="K173" s="11">
        <f>H173*J173</f>
        <v>0</v>
      </c>
    </row>
    <row r="174" spans="1:12" ht="15" thickBot="1">
      <c r="A174" s="5"/>
      <c r="B174" s="17"/>
      <c r="C174" s="17"/>
      <c r="D174" s="19"/>
      <c r="E174" s="17"/>
      <c r="F174" s="16"/>
      <c r="G174" s="17"/>
      <c r="H174" s="17"/>
      <c r="I174" s="19"/>
      <c r="J174" s="17"/>
      <c r="K174" s="16"/>
    </row>
    <row r="175" spans="1:12" ht="15" thickBot="1">
      <c r="A175" s="5"/>
      <c r="B175" s="18"/>
      <c r="C175" s="6"/>
      <c r="D175" s="53"/>
      <c r="E175" s="9">
        <f t="shared" ref="E175" si="61">IF(D175="Sí",1)+IF(D175="No",0)</f>
        <v>0</v>
      </c>
      <c r="F175" s="11">
        <f>C175*E175</f>
        <v>0</v>
      </c>
      <c r="G175" s="55"/>
      <c r="H175" s="6"/>
      <c r="I175" s="53" t="s">
        <v>156</v>
      </c>
      <c r="J175" s="9">
        <f t="shared" ref="J175" si="62">IF(I175="Sí",1)+IF(I175="No",0)</f>
        <v>1</v>
      </c>
      <c r="K175" s="11">
        <f>H175*J175</f>
        <v>0</v>
      </c>
      <c r="L175" s="13">
        <f>F176+K176</f>
        <v>1</v>
      </c>
    </row>
    <row r="176" spans="1:12">
      <c r="B176" s="4"/>
      <c r="C176" s="56">
        <f>SUM(C171:C175)</f>
        <v>0.5</v>
      </c>
      <c r="D176" s="4"/>
      <c r="E176" s="4"/>
      <c r="F176" s="14">
        <f>SUM(F171:F175)</f>
        <v>0.5</v>
      </c>
      <c r="G176" s="4"/>
      <c r="H176" s="56">
        <f>SUM(H171:H175)</f>
        <v>0.5</v>
      </c>
      <c r="I176" s="4"/>
      <c r="J176" s="4"/>
      <c r="K176" s="14">
        <f>SUM(K171:K175)</f>
        <v>0.5</v>
      </c>
    </row>
  </sheetData>
  <mergeCells count="64">
    <mergeCell ref="D1:D2"/>
    <mergeCell ref="F1:F2"/>
    <mergeCell ref="I1:I2"/>
    <mergeCell ref="K1:K2"/>
    <mergeCell ref="D13:D14"/>
    <mergeCell ref="F13:F14"/>
    <mergeCell ref="I13:I14"/>
    <mergeCell ref="K13:K14"/>
    <mergeCell ref="D24:D25"/>
    <mergeCell ref="F24:F25"/>
    <mergeCell ref="I24:I25"/>
    <mergeCell ref="K24:K25"/>
    <mergeCell ref="D35:D36"/>
    <mergeCell ref="F35:F36"/>
    <mergeCell ref="I35:I36"/>
    <mergeCell ref="K35:K36"/>
    <mergeCell ref="D46:D47"/>
    <mergeCell ref="F46:F47"/>
    <mergeCell ref="I46:I47"/>
    <mergeCell ref="K46:K47"/>
    <mergeCell ref="D57:D58"/>
    <mergeCell ref="F57:F58"/>
    <mergeCell ref="I57:I58"/>
    <mergeCell ref="K57:K58"/>
    <mergeCell ref="D68:D69"/>
    <mergeCell ref="F68:F69"/>
    <mergeCell ref="I68:I69"/>
    <mergeCell ref="K68:K69"/>
    <mergeCell ref="D79:D80"/>
    <mergeCell ref="F79:F80"/>
    <mergeCell ref="I79:I80"/>
    <mergeCell ref="K79:K80"/>
    <mergeCell ref="D90:D91"/>
    <mergeCell ref="F90:F91"/>
    <mergeCell ref="I90:I91"/>
    <mergeCell ref="K90:K91"/>
    <mergeCell ref="D101:D102"/>
    <mergeCell ref="F101:F102"/>
    <mergeCell ref="I101:I102"/>
    <mergeCell ref="K101:K102"/>
    <mergeCell ref="D112:D113"/>
    <mergeCell ref="F112:F113"/>
    <mergeCell ref="I112:I113"/>
    <mergeCell ref="K112:K113"/>
    <mergeCell ref="D123:D124"/>
    <mergeCell ref="F123:F124"/>
    <mergeCell ref="I123:I124"/>
    <mergeCell ref="K123:K124"/>
    <mergeCell ref="D134:D135"/>
    <mergeCell ref="F134:F135"/>
    <mergeCell ref="I134:I135"/>
    <mergeCell ref="K134:K135"/>
    <mergeCell ref="D145:D146"/>
    <mergeCell ref="F145:F146"/>
    <mergeCell ref="I145:I146"/>
    <mergeCell ref="K145:K146"/>
    <mergeCell ref="D156:D157"/>
    <mergeCell ref="F156:F157"/>
    <mergeCell ref="I156:I157"/>
    <mergeCell ref="K156:K157"/>
    <mergeCell ref="D167:D168"/>
    <mergeCell ref="F167:F168"/>
    <mergeCell ref="I167:I168"/>
    <mergeCell ref="K167:K168"/>
  </mergeCells>
  <dataValidations count="1">
    <dataValidation type="list" allowBlank="1" showInputMessage="1" showErrorMessage="1" errorTitle="Dato inválido" error="Por favor seleccione Sí o No" sqref="I120 I131 I129 I153 I142 I140 I127 I118 I116 I109 I98 I96 I87 I76 I74 I65 I54 I52 I43 I32 I30 I21 I164 I162 I151 I9 I7 I5 I149 I138 I160 I19 I17 I28 I41 I39 I50 I63 I61 I72 I85 I83 I94 I107 I105 I175 I173 I171 D171 D173 D175 D160 D162 D164 D105 D107 D94 D83 D85 D72 D61 D63 D50 D39 D41 D28 D17 D19 D127 D138 D149 D5 D7 D9 D151 D129 D116 D21 D30 D32 D43 D52 D54 D65 D74 D76 D87 D96 D98 D109 D118 D120 D131 D140 D142 D153">
      <formula1>"Sí,No"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theme="9" tint="-0.249977111117893"/>
  </sheetPr>
  <dimension ref="B1:O88"/>
  <sheetViews>
    <sheetView zoomScale="70" zoomScaleNormal="70" workbookViewId="0">
      <selection activeCell="F28" sqref="F28"/>
    </sheetView>
  </sheetViews>
  <sheetFormatPr baseColWidth="10" defaultRowHeight="14.4"/>
  <cols>
    <col min="1" max="1" width="11.5546875" style="1"/>
    <col min="2" max="3" width="11.5546875" style="1" customWidth="1"/>
    <col min="4" max="4" width="98.109375" style="1" bestFit="1" customWidth="1"/>
    <col min="5" max="5" width="19.77734375" style="2" customWidth="1"/>
    <col min="6" max="6" width="9.44140625" style="2" customWidth="1"/>
    <col min="7" max="7" width="70.44140625" style="1" customWidth="1"/>
    <col min="8" max="8" width="66.5546875" style="1" customWidth="1"/>
    <col min="9" max="9" width="41.44140625" style="1" customWidth="1"/>
    <col min="10" max="10" width="15.21875" style="3" bestFit="1" customWidth="1"/>
    <col min="11" max="11" width="18.21875" style="3" bestFit="1" customWidth="1"/>
    <col min="12" max="12" width="16.77734375" style="3" bestFit="1" customWidth="1"/>
    <col min="13" max="13" width="20.5546875" style="3" customWidth="1"/>
    <col min="14" max="14" width="25.88671875" style="3" customWidth="1"/>
    <col min="15" max="15" width="28" style="3" customWidth="1"/>
    <col min="16" max="16384" width="11.5546875" style="1"/>
  </cols>
  <sheetData>
    <row r="1" spans="2:4" ht="15" thickBot="1"/>
    <row r="2" spans="2:4" ht="43.8" customHeight="1">
      <c r="B2" s="152" t="s">
        <v>64</v>
      </c>
      <c r="C2" s="142" t="s">
        <v>32</v>
      </c>
      <c r="D2" s="143"/>
    </row>
    <row r="3" spans="2:4">
      <c r="B3" s="153"/>
      <c r="C3" s="20" t="s">
        <v>38</v>
      </c>
      <c r="D3" s="21" t="s">
        <v>39</v>
      </c>
    </row>
    <row r="4" spans="2:4">
      <c r="B4" s="153"/>
      <c r="C4" s="20" t="s">
        <v>40</v>
      </c>
      <c r="D4" s="21" t="s">
        <v>41</v>
      </c>
    </row>
    <row r="5" spans="2:4">
      <c r="B5" s="153"/>
      <c r="C5" s="20" t="s">
        <v>42</v>
      </c>
      <c r="D5" s="21" t="s">
        <v>43</v>
      </c>
    </row>
    <row r="6" spans="2:4">
      <c r="B6" s="153"/>
      <c r="C6" s="20" t="s">
        <v>44</v>
      </c>
      <c r="D6" s="21" t="s">
        <v>45</v>
      </c>
    </row>
    <row r="7" spans="2:4">
      <c r="B7" s="153"/>
      <c r="C7" s="20" t="s">
        <v>46</v>
      </c>
      <c r="D7" s="21" t="s">
        <v>47</v>
      </c>
    </row>
    <row r="8" spans="2:4">
      <c r="B8" s="153"/>
      <c r="C8" s="20" t="s">
        <v>48</v>
      </c>
      <c r="D8" s="21" t="s">
        <v>49</v>
      </c>
    </row>
    <row r="9" spans="2:4">
      <c r="B9" s="153"/>
      <c r="C9" s="20" t="s">
        <v>50</v>
      </c>
      <c r="D9" s="21" t="s">
        <v>51</v>
      </c>
    </row>
    <row r="10" spans="2:4">
      <c r="B10" s="153"/>
      <c r="C10" s="20" t="s">
        <v>52</v>
      </c>
      <c r="D10" s="21" t="s">
        <v>53</v>
      </c>
    </row>
    <row r="11" spans="2:4">
      <c r="B11" s="153"/>
      <c r="C11" s="20" t="s">
        <v>54</v>
      </c>
      <c r="D11" s="21" t="s">
        <v>55</v>
      </c>
    </row>
    <row r="12" spans="2:4">
      <c r="B12" s="153"/>
      <c r="C12" s="20" t="s">
        <v>56</v>
      </c>
      <c r="D12" s="21" t="s">
        <v>57</v>
      </c>
    </row>
    <row r="13" spans="2:4">
      <c r="B13" s="153"/>
      <c r="C13" s="20" t="s">
        <v>58</v>
      </c>
      <c r="D13" s="21" t="s">
        <v>59</v>
      </c>
    </row>
    <row r="14" spans="2:4">
      <c r="B14" s="153"/>
      <c r="C14" s="20" t="s">
        <v>60</v>
      </c>
      <c r="D14" s="21" t="s">
        <v>61</v>
      </c>
    </row>
    <row r="15" spans="2:4" ht="15" thickBot="1">
      <c r="B15" s="153"/>
      <c r="C15" s="67" t="s">
        <v>62</v>
      </c>
      <c r="D15" s="68" t="s">
        <v>63</v>
      </c>
    </row>
    <row r="16" spans="2:4">
      <c r="B16" s="139" t="s">
        <v>197</v>
      </c>
      <c r="C16" s="69" t="s">
        <v>163</v>
      </c>
      <c r="D16" s="72" t="s">
        <v>164</v>
      </c>
    </row>
    <row r="17" spans="2:4">
      <c r="B17" s="140"/>
      <c r="C17" s="70" t="s">
        <v>165</v>
      </c>
      <c r="D17" s="73" t="s">
        <v>166</v>
      </c>
    </row>
    <row r="18" spans="2:4">
      <c r="B18" s="140"/>
      <c r="C18" s="70" t="s">
        <v>167</v>
      </c>
      <c r="D18" s="73" t="s">
        <v>168</v>
      </c>
    </row>
    <row r="19" spans="2:4">
      <c r="B19" s="140"/>
      <c r="C19" s="70" t="s">
        <v>169</v>
      </c>
      <c r="D19" s="73" t="s">
        <v>170</v>
      </c>
    </row>
    <row r="20" spans="2:4">
      <c r="B20" s="140"/>
      <c r="C20" s="60" t="s">
        <v>171</v>
      </c>
      <c r="D20" s="61" t="s">
        <v>172</v>
      </c>
    </row>
    <row r="21" spans="2:4">
      <c r="B21" s="140"/>
      <c r="C21" s="70" t="s">
        <v>173</v>
      </c>
      <c r="D21" s="73" t="s">
        <v>174</v>
      </c>
    </row>
    <row r="22" spans="2:4">
      <c r="B22" s="140"/>
      <c r="C22" s="70" t="s">
        <v>175</v>
      </c>
      <c r="D22" s="73" t="s">
        <v>176</v>
      </c>
    </row>
    <row r="23" spans="2:4">
      <c r="B23" s="140"/>
      <c r="C23" s="70" t="s">
        <v>177</v>
      </c>
      <c r="D23" s="73" t="s">
        <v>178</v>
      </c>
    </row>
    <row r="24" spans="2:4">
      <c r="B24" s="140"/>
      <c r="C24" s="70" t="s">
        <v>179</v>
      </c>
      <c r="D24" s="73" t="s">
        <v>180</v>
      </c>
    </row>
    <row r="25" spans="2:4">
      <c r="B25" s="140"/>
      <c r="C25" s="70" t="s">
        <v>181</v>
      </c>
      <c r="D25" s="73" t="s">
        <v>182</v>
      </c>
    </row>
    <row r="26" spans="2:4">
      <c r="B26" s="140"/>
      <c r="C26" s="70" t="s">
        <v>183</v>
      </c>
      <c r="D26" s="73" t="s">
        <v>184</v>
      </c>
    </row>
    <row r="27" spans="2:4">
      <c r="B27" s="140"/>
      <c r="C27" s="60" t="s">
        <v>185</v>
      </c>
      <c r="D27" s="61" t="s">
        <v>186</v>
      </c>
    </row>
    <row r="28" spans="2:4">
      <c r="B28" s="140"/>
      <c r="C28" s="60" t="s">
        <v>187</v>
      </c>
      <c r="D28" s="61" t="s">
        <v>188</v>
      </c>
    </row>
    <row r="29" spans="2:4">
      <c r="B29" s="140"/>
      <c r="C29" s="70" t="s">
        <v>189</v>
      </c>
      <c r="D29" s="73" t="s">
        <v>190</v>
      </c>
    </row>
    <row r="30" spans="2:4">
      <c r="B30" s="140"/>
      <c r="C30" s="70" t="s">
        <v>191</v>
      </c>
      <c r="D30" s="73" t="s">
        <v>192</v>
      </c>
    </row>
    <row r="31" spans="2:4">
      <c r="B31" s="140"/>
      <c r="C31" s="70" t="s">
        <v>193</v>
      </c>
      <c r="D31" s="73" t="s">
        <v>194</v>
      </c>
    </row>
    <row r="32" spans="2:4" ht="15" thickBot="1">
      <c r="B32" s="141"/>
      <c r="C32" s="71" t="s">
        <v>195</v>
      </c>
      <c r="D32" s="74" t="s">
        <v>196</v>
      </c>
    </row>
    <row r="33" spans="2:4" ht="14.4" customHeight="1">
      <c r="B33" s="144" t="s">
        <v>0</v>
      </c>
      <c r="C33" s="20" t="s">
        <v>4</v>
      </c>
      <c r="D33" s="21" t="s">
        <v>3</v>
      </c>
    </row>
    <row r="34" spans="2:4">
      <c r="B34" s="145"/>
      <c r="C34" s="20" t="s">
        <v>5</v>
      </c>
      <c r="D34" s="21" t="s">
        <v>1</v>
      </c>
    </row>
    <row r="35" spans="2:4">
      <c r="B35" s="145"/>
      <c r="C35" s="20" t="s">
        <v>6</v>
      </c>
      <c r="D35" s="21" t="s">
        <v>2</v>
      </c>
    </row>
    <row r="36" spans="2:4">
      <c r="B36" s="145"/>
      <c r="C36" s="20" t="s">
        <v>7</v>
      </c>
      <c r="D36" s="21" t="s">
        <v>28</v>
      </c>
    </row>
    <row r="37" spans="2:4">
      <c r="B37" s="145"/>
      <c r="C37" s="20" t="s">
        <v>8</v>
      </c>
      <c r="D37" s="21" t="s">
        <v>12</v>
      </c>
    </row>
    <row r="38" spans="2:4">
      <c r="B38" s="145"/>
      <c r="C38" s="20" t="s">
        <v>9</v>
      </c>
      <c r="D38" s="21" t="s">
        <v>13</v>
      </c>
    </row>
    <row r="39" spans="2:4">
      <c r="B39" s="145"/>
      <c r="C39" s="20" t="s">
        <v>10</v>
      </c>
      <c r="D39" s="21" t="s">
        <v>11</v>
      </c>
    </row>
    <row r="40" spans="2:4">
      <c r="B40" s="145"/>
      <c r="C40" s="20" t="s">
        <v>16</v>
      </c>
      <c r="D40" s="21" t="s">
        <v>27</v>
      </c>
    </row>
    <row r="41" spans="2:4">
      <c r="B41" s="145"/>
      <c r="C41" s="20" t="s">
        <v>17</v>
      </c>
      <c r="D41" s="21" t="s">
        <v>15</v>
      </c>
    </row>
    <row r="42" spans="2:4">
      <c r="B42" s="145"/>
      <c r="C42" s="20" t="s">
        <v>18</v>
      </c>
      <c r="D42" s="21" t="s">
        <v>21</v>
      </c>
    </row>
    <row r="43" spans="2:4">
      <c r="B43" s="145"/>
      <c r="C43" s="20" t="s">
        <v>19</v>
      </c>
      <c r="D43" s="21" t="s">
        <v>1</v>
      </c>
    </row>
    <row r="44" spans="2:4">
      <c r="B44" s="145"/>
      <c r="C44" s="20" t="s">
        <v>20</v>
      </c>
      <c r="D44" s="21" t="s">
        <v>14</v>
      </c>
    </row>
    <row r="45" spans="2:4">
      <c r="B45" s="145"/>
      <c r="C45" s="20" t="s">
        <v>23</v>
      </c>
      <c r="D45" s="21" t="s">
        <v>29</v>
      </c>
    </row>
    <row r="46" spans="2:4">
      <c r="B46" s="145"/>
      <c r="C46" s="20" t="s">
        <v>24</v>
      </c>
      <c r="D46" s="21" t="s">
        <v>30</v>
      </c>
    </row>
    <row r="47" spans="2:4">
      <c r="B47" s="145"/>
      <c r="C47" s="20" t="s">
        <v>25</v>
      </c>
      <c r="D47" s="21" t="s">
        <v>31</v>
      </c>
    </row>
    <row r="48" spans="2:4" ht="15" thickBot="1">
      <c r="B48" s="145"/>
      <c r="C48" s="67" t="s">
        <v>26</v>
      </c>
      <c r="D48" s="68" t="s">
        <v>22</v>
      </c>
    </row>
    <row r="49" spans="2:4" ht="14.4" customHeight="1">
      <c r="B49" s="146" t="s">
        <v>88</v>
      </c>
      <c r="C49" s="79" t="s">
        <v>65</v>
      </c>
      <c r="D49" s="76" t="s">
        <v>66</v>
      </c>
    </row>
    <row r="50" spans="2:4">
      <c r="B50" s="147"/>
      <c r="C50" s="20" t="s">
        <v>67</v>
      </c>
      <c r="D50" s="77" t="s">
        <v>68</v>
      </c>
    </row>
    <row r="51" spans="2:4">
      <c r="B51" s="147"/>
      <c r="C51" s="20" t="s">
        <v>69</v>
      </c>
      <c r="D51" s="77" t="s">
        <v>70</v>
      </c>
    </row>
    <row r="52" spans="2:4">
      <c r="B52" s="147"/>
      <c r="C52" s="20" t="s">
        <v>71</v>
      </c>
      <c r="D52" s="77" t="s">
        <v>72</v>
      </c>
    </row>
    <row r="53" spans="2:4">
      <c r="B53" s="147"/>
      <c r="C53" s="20" t="s">
        <v>73</v>
      </c>
      <c r="D53" s="77" t="s">
        <v>74</v>
      </c>
    </row>
    <row r="54" spans="2:4">
      <c r="B54" s="147"/>
      <c r="C54" s="20" t="s">
        <v>75</v>
      </c>
      <c r="D54" s="77" t="s">
        <v>76</v>
      </c>
    </row>
    <row r="55" spans="2:4">
      <c r="B55" s="147"/>
      <c r="C55" s="20" t="s">
        <v>77</v>
      </c>
      <c r="D55" s="77" t="s">
        <v>78</v>
      </c>
    </row>
    <row r="56" spans="2:4">
      <c r="B56" s="147"/>
      <c r="C56" s="20" t="s">
        <v>79</v>
      </c>
      <c r="D56" s="77" t="s">
        <v>80</v>
      </c>
    </row>
    <row r="57" spans="2:4">
      <c r="B57" s="147"/>
      <c r="C57" s="20" t="s">
        <v>81</v>
      </c>
      <c r="D57" s="77" t="s">
        <v>29</v>
      </c>
    </row>
    <row r="58" spans="2:4">
      <c r="B58" s="147"/>
      <c r="C58" s="20" t="s">
        <v>82</v>
      </c>
      <c r="D58" s="77" t="s">
        <v>30</v>
      </c>
    </row>
    <row r="59" spans="2:4">
      <c r="B59" s="147"/>
      <c r="C59" s="20" t="s">
        <v>83</v>
      </c>
      <c r="D59" s="77" t="s">
        <v>31</v>
      </c>
    </row>
    <row r="60" spans="2:4">
      <c r="B60" s="147"/>
      <c r="C60" s="20" t="s">
        <v>84</v>
      </c>
      <c r="D60" s="77" t="s">
        <v>85</v>
      </c>
    </row>
    <row r="61" spans="2:4" ht="29.4" thickBot="1">
      <c r="B61" s="148"/>
      <c r="C61" s="80" t="s">
        <v>86</v>
      </c>
      <c r="D61" s="78" t="s">
        <v>87</v>
      </c>
    </row>
    <row r="62" spans="2:4" ht="14.4" customHeight="1">
      <c r="B62" s="149" t="s">
        <v>125</v>
      </c>
      <c r="C62" s="75" t="s">
        <v>89</v>
      </c>
      <c r="D62" s="76" t="s">
        <v>90</v>
      </c>
    </row>
    <row r="63" spans="2:4">
      <c r="B63" s="150"/>
      <c r="C63" s="22" t="s">
        <v>91</v>
      </c>
      <c r="D63" s="77" t="s">
        <v>92</v>
      </c>
    </row>
    <row r="64" spans="2:4">
      <c r="B64" s="150"/>
      <c r="C64" s="22" t="s">
        <v>93</v>
      </c>
      <c r="D64" s="77" t="s">
        <v>94</v>
      </c>
    </row>
    <row r="65" spans="2:4">
      <c r="B65" s="150"/>
      <c r="C65" s="22" t="s">
        <v>95</v>
      </c>
      <c r="D65" s="77" t="s">
        <v>96</v>
      </c>
    </row>
    <row r="66" spans="2:4">
      <c r="B66" s="150"/>
      <c r="C66" s="22" t="s">
        <v>97</v>
      </c>
      <c r="D66" s="77" t="s">
        <v>98</v>
      </c>
    </row>
    <row r="67" spans="2:4">
      <c r="B67" s="150"/>
      <c r="C67" s="22" t="s">
        <v>99</v>
      </c>
      <c r="D67" s="77" t="s">
        <v>100</v>
      </c>
    </row>
    <row r="68" spans="2:4">
      <c r="B68" s="150"/>
      <c r="C68" s="22" t="s">
        <v>101</v>
      </c>
      <c r="D68" s="77" t="s">
        <v>102</v>
      </c>
    </row>
    <row r="69" spans="2:4">
      <c r="B69" s="150"/>
      <c r="C69" s="22" t="s">
        <v>103</v>
      </c>
      <c r="D69" s="77" t="s">
        <v>104</v>
      </c>
    </row>
    <row r="70" spans="2:4">
      <c r="B70" s="150"/>
      <c r="C70" s="22" t="s">
        <v>105</v>
      </c>
      <c r="D70" s="77" t="s">
        <v>106</v>
      </c>
    </row>
    <row r="71" spans="2:4">
      <c r="B71" s="150"/>
      <c r="C71" s="22" t="s">
        <v>107</v>
      </c>
      <c r="D71" s="77" t="s">
        <v>108</v>
      </c>
    </row>
    <row r="72" spans="2:4">
      <c r="B72" s="150"/>
      <c r="C72" s="22" t="s">
        <v>109</v>
      </c>
      <c r="D72" s="77" t="s">
        <v>110</v>
      </c>
    </row>
    <row r="73" spans="2:4">
      <c r="B73" s="150"/>
      <c r="C73" s="22" t="s">
        <v>111</v>
      </c>
      <c r="D73" s="77" t="s">
        <v>112</v>
      </c>
    </row>
    <row r="74" spans="2:4">
      <c r="B74" s="150"/>
      <c r="C74" s="22" t="s">
        <v>113</v>
      </c>
      <c r="D74" s="77" t="s">
        <v>114</v>
      </c>
    </row>
    <row r="75" spans="2:4">
      <c r="B75" s="150"/>
      <c r="C75" s="22" t="s">
        <v>115</v>
      </c>
      <c r="D75" s="77" t="s">
        <v>116</v>
      </c>
    </row>
    <row r="76" spans="2:4">
      <c r="B76" s="150"/>
      <c r="C76" s="22" t="s">
        <v>117</v>
      </c>
      <c r="D76" s="77" t="s">
        <v>118</v>
      </c>
    </row>
    <row r="77" spans="2:4">
      <c r="B77" s="150"/>
      <c r="C77" s="22" t="s">
        <v>119</v>
      </c>
      <c r="D77" s="77" t="s">
        <v>120</v>
      </c>
    </row>
    <row r="78" spans="2:4">
      <c r="B78" s="150"/>
      <c r="C78" s="22" t="s">
        <v>121</v>
      </c>
      <c r="D78" s="77" t="s">
        <v>122</v>
      </c>
    </row>
    <row r="79" spans="2:4" ht="15" thickBot="1">
      <c r="B79" s="151"/>
      <c r="C79" s="84" t="s">
        <v>123</v>
      </c>
      <c r="D79" s="85" t="s">
        <v>124</v>
      </c>
    </row>
    <row r="80" spans="2:4" ht="28.8" customHeight="1">
      <c r="B80" s="137" t="s">
        <v>126</v>
      </c>
      <c r="C80" s="91"/>
      <c r="D80" s="92"/>
    </row>
    <row r="81" spans="2:7" ht="109.8" customHeight="1" thickBot="1">
      <c r="B81" s="138"/>
      <c r="C81" s="93"/>
      <c r="D81" s="94"/>
      <c r="F81" s="86"/>
      <c r="G81" s="88"/>
    </row>
    <row r="82" spans="2:7">
      <c r="F82" s="86"/>
      <c r="G82" s="90"/>
    </row>
    <row r="83" spans="2:7">
      <c r="F83" s="86"/>
      <c r="G83" s="89"/>
    </row>
    <row r="84" spans="2:7">
      <c r="F84" s="86"/>
      <c r="G84" s="90"/>
    </row>
    <row r="85" spans="2:7">
      <c r="F85" s="86"/>
      <c r="G85" s="87"/>
    </row>
    <row r="86" spans="2:7">
      <c r="F86" s="86"/>
      <c r="G86" s="87"/>
    </row>
    <row r="87" spans="2:7">
      <c r="F87" s="86"/>
      <c r="G87" s="87"/>
    </row>
    <row r="88" spans="2:7">
      <c r="F88" s="86"/>
      <c r="G88" s="87"/>
    </row>
  </sheetData>
  <mergeCells count="7">
    <mergeCell ref="B80:B81"/>
    <mergeCell ref="B16:B32"/>
    <mergeCell ref="C2:D2"/>
    <mergeCell ref="B33:B48"/>
    <mergeCell ref="B49:B61"/>
    <mergeCell ref="B62:B79"/>
    <mergeCell ref="B2:B15"/>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dimension ref="B1:J71"/>
  <sheetViews>
    <sheetView showGridLines="0" tabSelected="1" zoomScale="55" zoomScaleNormal="55" workbookViewId="0">
      <selection activeCell="Q15" sqref="Q15"/>
    </sheetView>
  </sheetViews>
  <sheetFormatPr baseColWidth="10" defaultRowHeight="14.4"/>
  <cols>
    <col min="1" max="1" width="2.21875" style="1" customWidth="1"/>
    <col min="2" max="2" width="10.6640625" style="1" customWidth="1"/>
    <col min="3" max="3" width="14.21875" style="2" customWidth="1"/>
    <col min="4" max="4" width="77.6640625" style="1" customWidth="1"/>
    <col min="5" max="5" width="15.109375" style="1" customWidth="1"/>
    <col min="6" max="6" width="20.109375" style="3" customWidth="1"/>
    <col min="7" max="7" width="25.5546875" style="3" customWidth="1"/>
    <col min="8" max="8" width="21.109375" style="3" customWidth="1"/>
    <col min="9" max="9" width="23" style="3" customWidth="1"/>
    <col min="10" max="10" width="21.5546875" style="3" customWidth="1"/>
    <col min="11" max="16384" width="11.5546875" style="1"/>
  </cols>
  <sheetData>
    <row r="1" spans="2:10" ht="15" thickBot="1">
      <c r="C1" s="1"/>
    </row>
    <row r="2" spans="2:10" ht="43.2" customHeight="1" thickBot="1">
      <c r="B2" s="152" t="str">
        <f>'Tabla Resultados FC'!B2:B15</f>
        <v>TERRITORIO, PAISAJE Y BIODIVERSIDAD (TPB)</v>
      </c>
      <c r="C2" s="164" t="s">
        <v>32</v>
      </c>
      <c r="D2" s="165"/>
      <c r="E2" s="124" t="s">
        <v>202</v>
      </c>
      <c r="F2" s="124" t="s">
        <v>203</v>
      </c>
      <c r="G2" s="124" t="s">
        <v>201</v>
      </c>
      <c r="H2" s="124" t="s">
        <v>127</v>
      </c>
      <c r="I2" s="124" t="s">
        <v>200</v>
      </c>
      <c r="J2" s="125" t="s">
        <v>199</v>
      </c>
    </row>
    <row r="3" spans="2:10" ht="15.6" customHeight="1">
      <c r="B3" s="169"/>
      <c r="C3" s="23" t="str">
        <f>'[2]Tabla Resultados TPB'!$E$3</f>
        <v>TPB.1.1</v>
      </c>
      <c r="D3" s="24" t="str">
        <f>'[2]Tabla Resultados TPB'!$F$3</f>
        <v>Continuidad y funcionalidad ecológica de la Infraestructura Verde-Azul</v>
      </c>
      <c r="E3" s="157">
        <f>100%/6</f>
        <v>0.16666666666666666</v>
      </c>
      <c r="F3" s="98">
        <f>'[2]Tabla Resultados TPB'!$I$3</f>
        <v>3.15E-2</v>
      </c>
      <c r="G3" s="157">
        <f>'[2]Tabla Resultados TPB'!$J$3</f>
        <v>0.16670000000000001</v>
      </c>
      <c r="H3" s="98">
        <f>'[3]Tabla Resultados FC'!$H$3</f>
        <v>1</v>
      </c>
      <c r="I3" s="101">
        <f>H3*F3</f>
        <v>3.15E-2</v>
      </c>
      <c r="J3" s="178">
        <f>SUM(I3:I9)</f>
        <v>0.16670000000000001</v>
      </c>
    </row>
    <row r="4" spans="2:10" ht="29.4" customHeight="1">
      <c r="B4" s="169"/>
      <c r="C4" s="23" t="str">
        <f>'[2]Tabla Resultados TPB'!$E$4</f>
        <v>TPB.1.2</v>
      </c>
      <c r="D4" s="24" t="str">
        <f>'[2]Tabla Resultados TPB'!$F$4</f>
        <v>Conservación, restauración y puesta en valor de los ecosistemas naturales frente al cambio climático</v>
      </c>
      <c r="E4" s="158"/>
      <c r="F4" s="99">
        <f>'[2]Tabla Resultados TPB'!$I$4</f>
        <v>3.0700000000000002E-2</v>
      </c>
      <c r="G4" s="158"/>
      <c r="H4" s="99">
        <f>'[3]Tabla Resultados FC'!$H$4</f>
        <v>1</v>
      </c>
      <c r="I4" s="102">
        <f t="shared" ref="I4:I21" si="0">H4*F4</f>
        <v>3.0700000000000002E-2</v>
      </c>
      <c r="J4" s="179"/>
    </row>
    <row r="5" spans="2:10" ht="17.399999999999999" customHeight="1">
      <c r="B5" s="169"/>
      <c r="C5" s="23" t="str">
        <f>'[2]Tabla Resultados TPB'!$E$5</f>
        <v>TPB.1.3</v>
      </c>
      <c r="D5" s="24" t="str">
        <f>'[2]Tabla Resultados TPB'!$F$5</f>
        <v>Refuerzo e implementación de los Servicios Ecosistémicos en el territorio</v>
      </c>
      <c r="E5" s="158"/>
      <c r="F5" s="99">
        <f>'[2]Tabla Resultados TPB'!$I$5</f>
        <v>2.5000000000000001E-2</v>
      </c>
      <c r="G5" s="158"/>
      <c r="H5" s="99">
        <f>'[3]Tabla Resultados FC'!$H$5</f>
        <v>1</v>
      </c>
      <c r="I5" s="102">
        <f t="shared" si="0"/>
        <v>2.5000000000000001E-2</v>
      </c>
      <c r="J5" s="179"/>
    </row>
    <row r="6" spans="2:10" ht="27" customHeight="1">
      <c r="B6" s="169"/>
      <c r="C6" s="23" t="str">
        <f>'[2]Tabla Resultados TPB'!$E$6</f>
        <v>TPB.2.1</v>
      </c>
      <c r="D6" s="24" t="str">
        <f>'[2]Tabla Resultados TPB'!$F$6</f>
        <v>Recuperación, puesta en valor y utilización de técnicas tradicionales para la gestión sostenible de los recursos naturales</v>
      </c>
      <c r="E6" s="158"/>
      <c r="F6" s="99">
        <f>'[2]Tabla Resultados TPB'!$I$6</f>
        <v>2.2000000000000002E-2</v>
      </c>
      <c r="G6" s="158"/>
      <c r="H6" s="99">
        <f>'[3]Tabla Resultados FC'!$H$6</f>
        <v>1</v>
      </c>
      <c r="I6" s="102">
        <f t="shared" si="0"/>
        <v>2.2000000000000002E-2</v>
      </c>
      <c r="J6" s="179"/>
    </row>
    <row r="7" spans="2:10" ht="29.4" customHeight="1">
      <c r="B7" s="169"/>
      <c r="C7" s="23" t="str">
        <f>'[2]Tabla Resultados TPB'!$E$7</f>
        <v>TPB.3.1</v>
      </c>
      <c r="D7" s="24" t="str">
        <f>'[2]Tabla Resultados TPB'!$F$7</f>
        <v>Potenciación de las actividades primarias, impulsando la eficiencia de recursos,  manejo ecológico sostenible y la soberanía alimentaria</v>
      </c>
      <c r="E7" s="158"/>
      <c r="F7" s="99">
        <f>'[2]Tabla Resultados TPB'!$I$7</f>
        <v>2.2499999999999999E-2</v>
      </c>
      <c r="G7" s="158"/>
      <c r="H7" s="99">
        <f>'[3]Tabla Resultados FC'!$H$7</f>
        <v>1</v>
      </c>
      <c r="I7" s="102">
        <f t="shared" si="0"/>
        <v>2.2499999999999999E-2</v>
      </c>
      <c r="J7" s="179"/>
    </row>
    <row r="8" spans="2:10" ht="29.4" customHeight="1">
      <c r="B8" s="169"/>
      <c r="C8" s="23" t="str">
        <f>'[2]Tabla Resultados TPB'!$E$8</f>
        <v>TPB.4.1</v>
      </c>
      <c r="D8" s="24" t="str">
        <f>'[2]Tabla Resultados TPB'!$F$8</f>
        <v>Introducir Soluciones basadas en la Naturaleza para reducir la vulnerabilidad frente a los efectos del cambio climático</v>
      </c>
      <c r="E8" s="158"/>
      <c r="F8" s="99">
        <f>'[2]Tabla Resultados TPB'!$I$8</f>
        <v>1.9999999999999997E-2</v>
      </c>
      <c r="G8" s="158"/>
      <c r="H8" s="99">
        <f>'[3]Tabla Resultados FC'!$H$8</f>
        <v>1</v>
      </c>
      <c r="I8" s="102">
        <f t="shared" si="0"/>
        <v>1.9999999999999997E-2</v>
      </c>
      <c r="J8" s="179"/>
    </row>
    <row r="9" spans="2:10" ht="29.4" customHeight="1" thickBot="1">
      <c r="B9" s="170"/>
      <c r="C9" s="111" t="str">
        <f>'[2]Tabla Resultados TPB'!$E$9</f>
        <v>TPB.4.2</v>
      </c>
      <c r="D9" s="112" t="str">
        <f>'[2]Tabla Resultados TPB'!$F$9</f>
        <v>Multifuncionalidad del territorio y los recursos naturales frente al cambio climático</v>
      </c>
      <c r="E9" s="159"/>
      <c r="F9" s="100">
        <f>'[2]Tabla Resultados TPB'!$I$9</f>
        <v>1.4999999999999999E-2</v>
      </c>
      <c r="G9" s="159"/>
      <c r="H9" s="100">
        <f>'[3]Tabla Resultados FC'!$H$9</f>
        <v>1</v>
      </c>
      <c r="I9" s="103">
        <f t="shared" si="0"/>
        <v>1.4999999999999999E-2</v>
      </c>
      <c r="J9" s="180"/>
    </row>
    <row r="10" spans="2:10" ht="15" customHeight="1">
      <c r="B10" s="166" t="s">
        <v>197</v>
      </c>
      <c r="C10" s="108" t="str">
        <f>'[4]Tabla Resultados MOT'!$F$3</f>
        <v>MOT.1.1</v>
      </c>
      <c r="D10" s="113" t="str">
        <f>'[4]Tabla Resultados MOT'!$G$3</f>
        <v xml:space="preserve"> IV-A Elemento estructurante del territorio</v>
      </c>
      <c r="E10" s="160">
        <f>100%/6</f>
        <v>0.16666666666666666</v>
      </c>
      <c r="F10" s="107">
        <f>'[4]Tabla Resultados MOT'!$K$3</f>
        <v>6.9444444444444441E-3</v>
      </c>
      <c r="G10" s="160">
        <f>'[4]Tabla Resultados MOT'!$L$3</f>
        <v>0.16666666666666666</v>
      </c>
      <c r="H10" s="105">
        <f>'[3]Tabla Resultados FC'!$H$10</f>
        <v>1</v>
      </c>
      <c r="I10" s="102">
        <f t="shared" si="0"/>
        <v>6.9444444444444441E-3</v>
      </c>
      <c r="J10" s="175">
        <f>SUM(I10:I21)</f>
        <v>0.16666666666666666</v>
      </c>
    </row>
    <row r="11" spans="2:10" ht="15" customHeight="1">
      <c r="B11" s="167"/>
      <c r="C11" s="109" t="str">
        <f>'[4]Tabla Resultados MOT'!$F$4</f>
        <v>MOT.1.2</v>
      </c>
      <c r="D11" s="114" t="str">
        <f>'[4]Tabla Resultados MOT'!$G$4</f>
        <v>Servicios ecosistémicos</v>
      </c>
      <c r="E11" s="161"/>
      <c r="F11" s="107">
        <f>'[4]Tabla Resultados MOT'!$K$4</f>
        <v>6.9444444444444441E-3</v>
      </c>
      <c r="G11" s="161"/>
      <c r="H11" s="106">
        <f>'[3]Tabla Resultados FC'!$H$11</f>
        <v>1</v>
      </c>
      <c r="I11" s="102">
        <f t="shared" si="0"/>
        <v>6.9444444444444441E-3</v>
      </c>
      <c r="J11" s="181"/>
    </row>
    <row r="12" spans="2:10" ht="15" customHeight="1">
      <c r="B12" s="167"/>
      <c r="C12" s="109" t="str">
        <f>'[4]Tabla Resultados MOT'!$F$5</f>
        <v>MOT.1.3</v>
      </c>
      <c r="D12" s="114" t="str">
        <f>'[4]Tabla Resultados MOT'!$G$5</f>
        <v>Potenciación sistemas agrarios</v>
      </c>
      <c r="E12" s="161"/>
      <c r="F12" s="107">
        <f>'[4]Tabla Resultados MOT'!$K$5</f>
        <v>6.9444444444444441E-3</v>
      </c>
      <c r="G12" s="161"/>
      <c r="H12" s="106">
        <f>'[3]Tabla Resultados FC'!$H$12</f>
        <v>1</v>
      </c>
      <c r="I12" s="102">
        <f t="shared" si="0"/>
        <v>6.9444444444444441E-3</v>
      </c>
      <c r="J12" s="181"/>
    </row>
    <row r="13" spans="2:10" ht="15" customHeight="1">
      <c r="B13" s="167"/>
      <c r="C13" s="109" t="str">
        <f>'[4]Tabla Resultados MOT'!$F$6</f>
        <v>MOT.1.4</v>
      </c>
      <c r="D13" s="114" t="str">
        <f>'[4]Tabla Resultados MOT'!$G$6</f>
        <v>Desarrollo policéntrico de núcleos rurales</v>
      </c>
      <c r="E13" s="161"/>
      <c r="F13" s="107">
        <f>'[4]Tabla Resultados MOT'!$K$6</f>
        <v>6.9444444444444441E-3</v>
      </c>
      <c r="G13" s="161"/>
      <c r="H13" s="106">
        <f>'[3]Tabla Resultados FC'!$H$13</f>
        <v>1</v>
      </c>
      <c r="I13" s="102">
        <f t="shared" si="0"/>
        <v>6.9444444444444441E-3</v>
      </c>
      <c r="J13" s="181"/>
    </row>
    <row r="14" spans="2:10" ht="15" customHeight="1">
      <c r="B14" s="167"/>
      <c r="C14" s="109" t="str">
        <f>'[4]Tabla Resultados MOT'!$F$7</f>
        <v>MOT.1.5</v>
      </c>
      <c r="D14" s="114" t="str">
        <f>'[4]Tabla Resultados MOT'!$G$7</f>
        <v>Ocupación del suelo y distribución de usos eficiente</v>
      </c>
      <c r="E14" s="161"/>
      <c r="F14" s="107">
        <f>'[4]Tabla Resultados MOT'!$K$7</f>
        <v>6.9444444444444441E-3</v>
      </c>
      <c r="G14" s="161"/>
      <c r="H14" s="106">
        <f>'[3]Tabla Resultados FC'!$H$14</f>
        <v>1</v>
      </c>
      <c r="I14" s="102">
        <f t="shared" si="0"/>
        <v>6.9444444444444441E-3</v>
      </c>
      <c r="J14" s="181"/>
    </row>
    <row r="15" spans="2:10" ht="15" customHeight="1">
      <c r="B15" s="167"/>
      <c r="C15" s="109" t="str">
        <f>'[4]Tabla Resultados MOT'!$F$8</f>
        <v>MOT.1.6</v>
      </c>
      <c r="D15" s="114" t="str">
        <f>'[4]Tabla Resultados MOT'!$G$8</f>
        <v>Sistema urbano con estructura policéntrica, compacto, complejo y eficiente</v>
      </c>
      <c r="E15" s="161"/>
      <c r="F15" s="107">
        <f>'[4]Tabla Resultados MOT'!$K$8</f>
        <v>6.9444444444444441E-3</v>
      </c>
      <c r="G15" s="161"/>
      <c r="H15" s="106">
        <f>'[3]Tabla Resultados FC'!$H$15</f>
        <v>1</v>
      </c>
      <c r="I15" s="102">
        <f t="shared" si="0"/>
        <v>6.9444444444444441E-3</v>
      </c>
      <c r="J15" s="181"/>
    </row>
    <row r="16" spans="2:10" ht="15" customHeight="1">
      <c r="B16" s="167"/>
      <c r="C16" s="109" t="str">
        <f>'[4]Tabla Resultados MOT'!$F$9</f>
        <v>MOT.2.1</v>
      </c>
      <c r="D16" s="114" t="str">
        <f>'[4]Tabla Resultados MOT'!$G$9</f>
        <v>Modelo de ordenación orientado a la neutralidad climática</v>
      </c>
      <c r="E16" s="161"/>
      <c r="F16" s="107">
        <f>'[4]Tabla Resultados MOT'!$K$9</f>
        <v>2.916666666666666E-2</v>
      </c>
      <c r="G16" s="161"/>
      <c r="H16" s="106">
        <f>'[3]Tabla Resultados FC'!$H$16</f>
        <v>1</v>
      </c>
      <c r="I16" s="102">
        <f t="shared" si="0"/>
        <v>2.916666666666666E-2</v>
      </c>
      <c r="J16" s="181"/>
    </row>
    <row r="17" spans="2:10" ht="15" customHeight="1">
      <c r="B17" s="167"/>
      <c r="C17" s="109" t="str">
        <f>'[4]Tabla Resultados MOT'!$F$10</f>
        <v>MOT.2.2</v>
      </c>
      <c r="D17" s="114" t="str">
        <f>'[4]Tabla Resultados MOT'!$G$10</f>
        <v>Transición ecológica justa</v>
      </c>
      <c r="E17" s="161"/>
      <c r="F17" s="107">
        <f>'[4]Tabla Resultados MOT'!$K$10</f>
        <v>1.2500000000000001E-2</v>
      </c>
      <c r="G17" s="161"/>
      <c r="H17" s="106">
        <f>'[3]Tabla Resultados FC'!$H$17</f>
        <v>1</v>
      </c>
      <c r="I17" s="102">
        <f t="shared" si="0"/>
        <v>1.2500000000000001E-2</v>
      </c>
      <c r="J17" s="181"/>
    </row>
    <row r="18" spans="2:10" ht="17.399999999999999" customHeight="1">
      <c r="B18" s="167"/>
      <c r="C18" s="109" t="str">
        <f>'[4]Tabla Resultados MOT'!$F$11</f>
        <v>MOT.3.1</v>
      </c>
      <c r="D18" s="114" t="str">
        <f>'[4]Tabla Resultados MOT'!$G$11</f>
        <v>Ocupación del suelo racional y equilibrada. Regeneración frente a expansión</v>
      </c>
      <c r="E18" s="161"/>
      <c r="F18" s="107">
        <f>'[4]Tabla Resultados MOT'!$K$11</f>
        <v>2.4999999999999998E-2</v>
      </c>
      <c r="G18" s="161"/>
      <c r="H18" s="106">
        <f>'[3]Tabla Resultados FC'!$H$18</f>
        <v>1</v>
      </c>
      <c r="I18" s="102">
        <f t="shared" si="0"/>
        <v>2.4999999999999998E-2</v>
      </c>
      <c r="J18" s="181"/>
    </row>
    <row r="19" spans="2:10" ht="32.4" customHeight="1">
      <c r="B19" s="167"/>
      <c r="C19" s="109" t="str">
        <f>'[4]Tabla Resultados MOT'!$F$12</f>
        <v>MOT.3.2</v>
      </c>
      <c r="D19" s="114" t="str">
        <f>'[4]Tabla Resultados MOT'!$G$12</f>
        <v>Ocupación y ordenación de los suelos hacia la eficiencia del metabolismo territorial y la movilidad sostenible</v>
      </c>
      <c r="E19" s="161"/>
      <c r="F19" s="107">
        <f>'[4]Tabla Resultados MOT'!$K$12</f>
        <v>1.6666666666666666E-2</v>
      </c>
      <c r="G19" s="161"/>
      <c r="H19" s="106">
        <f>'[3]Tabla Resultados FC'!$H$19</f>
        <v>1</v>
      </c>
      <c r="I19" s="102">
        <f t="shared" si="0"/>
        <v>1.6666666666666666E-2</v>
      </c>
      <c r="J19" s="181"/>
    </row>
    <row r="20" spans="2:10" ht="28.2" customHeight="1">
      <c r="B20" s="167"/>
      <c r="C20" s="110" t="str">
        <f>'[4]Tabla Resultados MOT'!$F$13</f>
        <v>MOT.4.1</v>
      </c>
      <c r="D20" s="114" t="str">
        <f>'[4]Tabla Resultados MOT'!$G$13</f>
        <v>Identificación  y evaluación de riesgos, vulnerabilidades y capacidad de adaptación</v>
      </c>
      <c r="E20" s="161"/>
      <c r="F20" s="107">
        <f>'[4]Tabla Resultados MOT'!$K$13</f>
        <v>1.6666666666666666E-2</v>
      </c>
      <c r="G20" s="161"/>
      <c r="H20" s="106">
        <f>'[3]Tabla Resultados FC'!$H$20</f>
        <v>1</v>
      </c>
      <c r="I20" s="102">
        <f t="shared" si="0"/>
        <v>1.6666666666666666E-2</v>
      </c>
      <c r="J20" s="181"/>
    </row>
    <row r="21" spans="2:10" ht="15" customHeight="1" thickBot="1">
      <c r="B21" s="168"/>
      <c r="C21" s="115" t="str">
        <f>'[4]Tabla Resultados MOT'!$F$14</f>
        <v>MOT.4.2</v>
      </c>
      <c r="D21" s="116" t="str">
        <f>'[4]Tabla Resultados MOT'!$G$14</f>
        <v>Ocupación del territorio resiliente: adaptada e integrada</v>
      </c>
      <c r="E21" s="162"/>
      <c r="F21" s="107">
        <f>'[4]Tabla Resultados MOT'!$K$14</f>
        <v>2.4999999999999994E-2</v>
      </c>
      <c r="G21" s="162"/>
      <c r="H21" s="106">
        <f>'[3]Tabla Resultados FC'!$H$21</f>
        <v>1</v>
      </c>
      <c r="I21" s="102">
        <f t="shared" si="0"/>
        <v>2.4999999999999994E-2</v>
      </c>
      <c r="J21" s="182"/>
    </row>
    <row r="22" spans="2:10" ht="15" customHeight="1">
      <c r="B22" s="144" t="s">
        <v>0</v>
      </c>
      <c r="C22" s="62" t="str">
        <f>'[5]Tabla Resultados MTU'!$E$3</f>
        <v>MTU.1.1</v>
      </c>
      <c r="D22" s="63" t="str">
        <f>'[5]Tabla Resultados MTU'!$F$3</f>
        <v>Aumento generación EERR</v>
      </c>
      <c r="E22" s="154">
        <f>100%/6</f>
        <v>0.16666666666666666</v>
      </c>
      <c r="F22" s="83">
        <f>'[5]Tabla Resultados MTU'!$I$3</f>
        <v>1.3000000000000001E-2</v>
      </c>
      <c r="G22" s="154">
        <f>'[5]Tabla Resultados MTU'!$J$3</f>
        <v>0.16669999999999999</v>
      </c>
      <c r="H22" s="83">
        <f>'[3]Tabla Resultados FC'!$H$22</f>
        <v>1</v>
      </c>
      <c r="I22" s="101">
        <f t="shared" ref="I22:I70" si="1">H22*F22</f>
        <v>1.3000000000000001E-2</v>
      </c>
      <c r="J22" s="175">
        <f>SUM(I22:I33)</f>
        <v>0.16669999999999999</v>
      </c>
    </row>
    <row r="23" spans="2:10" ht="15" customHeight="1">
      <c r="B23" s="145"/>
      <c r="C23" s="64" t="str">
        <f>'[5]Tabla Resultados MTU'!$E$4</f>
        <v>MTU.1.2</v>
      </c>
      <c r="D23" s="59" t="str">
        <f>'[5]Tabla Resultados MTU'!$F$4</f>
        <v>Reducción de emisiones de GEI</v>
      </c>
      <c r="E23" s="155"/>
      <c r="F23" s="81">
        <f>'[5]Tabla Resultados MTU'!$I$4</f>
        <v>1.3999999999999999E-2</v>
      </c>
      <c r="G23" s="155"/>
      <c r="H23" s="81">
        <f>'[3]Tabla Resultados FC'!$H$23</f>
        <v>1</v>
      </c>
      <c r="I23" s="102">
        <f t="shared" si="1"/>
        <v>1.3999999999999999E-2</v>
      </c>
      <c r="J23" s="176"/>
    </row>
    <row r="24" spans="2:10" ht="15" customHeight="1">
      <c r="B24" s="145"/>
      <c r="C24" s="64" t="str">
        <f>'[5]Tabla Resultados MTU'!$E$5</f>
        <v>MTU.1.3</v>
      </c>
      <c r="D24" s="59" t="str">
        <f>'[5]Tabla Resultados MTU'!$F$5</f>
        <v>Potenciación de la autosuficiencia conectada</v>
      </c>
      <c r="E24" s="155"/>
      <c r="F24" s="81">
        <f>'[5]Tabla Resultados MTU'!$I$5</f>
        <v>1.4E-2</v>
      </c>
      <c r="G24" s="155"/>
      <c r="H24" s="81">
        <f>'[3]Tabla Resultados FC'!$H$24</f>
        <v>1</v>
      </c>
      <c r="I24" s="102">
        <f t="shared" si="1"/>
        <v>1.4E-2</v>
      </c>
      <c r="J24" s="176"/>
    </row>
    <row r="25" spans="2:10" ht="15" customHeight="1">
      <c r="B25" s="145"/>
      <c r="C25" s="64" t="str">
        <f>'[5]Tabla Resultados MTU'!$E$6</f>
        <v>MTU.2.1</v>
      </c>
      <c r="D25" s="59" t="str">
        <f>'[5]Tabla Resultados MTU'!$F$6</f>
        <v>Autosuficiencia hídrica conectada</v>
      </c>
      <c r="E25" s="155"/>
      <c r="F25" s="81">
        <f>'[5]Tabla Resultados MTU'!$I$6</f>
        <v>1.4E-2</v>
      </c>
      <c r="G25" s="155"/>
      <c r="H25" s="81">
        <f>'[3]Tabla Resultados FC'!$H$25</f>
        <v>1</v>
      </c>
      <c r="I25" s="102">
        <f t="shared" si="1"/>
        <v>1.4E-2</v>
      </c>
      <c r="J25" s="176"/>
    </row>
    <row r="26" spans="2:10" ht="15" customHeight="1">
      <c r="B26" s="145"/>
      <c r="C26" s="64" t="str">
        <f>'[5]Tabla Resultados MTU'!$E$7</f>
        <v>MTU.2.2</v>
      </c>
      <c r="D26" s="59" t="str">
        <f>'[5]Tabla Resultados MTU'!$F$7</f>
        <v>Eficiencia en la producción, tratamiento  de las aguas y consumo hídrico</v>
      </c>
      <c r="E26" s="155"/>
      <c r="F26" s="81">
        <f>'[5]Tabla Resultados MTU'!$I$7</f>
        <v>1.3000000000000001E-2</v>
      </c>
      <c r="G26" s="155"/>
      <c r="H26" s="81">
        <f>'[3]Tabla Resultados FC'!$H$26</f>
        <v>1</v>
      </c>
      <c r="I26" s="102">
        <f t="shared" si="1"/>
        <v>1.3000000000000001E-2</v>
      </c>
      <c r="J26" s="176"/>
    </row>
    <row r="27" spans="2:10" ht="15" customHeight="1">
      <c r="B27" s="145"/>
      <c r="C27" s="64" t="str">
        <f>'[5]Tabla Resultados MTU'!$E$8</f>
        <v>MTU.2.3</v>
      </c>
      <c r="D27" s="59" t="str">
        <f>'[5]Tabla Resultados MTU'!$F$8</f>
        <v>Potenciación de las SbN</v>
      </c>
      <c r="E27" s="155"/>
      <c r="F27" s="81">
        <f>'[5]Tabla Resultados MTU'!$I$8</f>
        <v>1.0700000000000001E-2</v>
      </c>
      <c r="G27" s="155"/>
      <c r="H27" s="81">
        <f>'[3]Tabla Resultados FC'!$H$27</f>
        <v>1</v>
      </c>
      <c r="I27" s="102">
        <f t="shared" si="1"/>
        <v>1.0700000000000001E-2</v>
      </c>
      <c r="J27" s="176"/>
    </row>
    <row r="28" spans="2:10" ht="15" customHeight="1">
      <c r="B28" s="145"/>
      <c r="C28" s="64" t="str">
        <f>'[5]Tabla Resultados MTU'!$E$9</f>
        <v>MTU.3.1</v>
      </c>
      <c r="D28" s="59" t="str">
        <f>'[5]Tabla Resultados MTU'!$F$9</f>
        <v>Compatibilidad de la protección del sistema natural con la gestión de residuos</v>
      </c>
      <c r="E28" s="155"/>
      <c r="F28" s="81">
        <f>'[5]Tabla Resultados MTU'!$I$9</f>
        <v>1.2E-2</v>
      </c>
      <c r="G28" s="155"/>
      <c r="H28" s="81">
        <f>'[3]Tabla Resultados FC'!$H$28</f>
        <v>1</v>
      </c>
      <c r="I28" s="102">
        <f t="shared" si="1"/>
        <v>1.2E-2</v>
      </c>
      <c r="J28" s="176"/>
    </row>
    <row r="29" spans="2:10" ht="15" customHeight="1">
      <c r="B29" s="145"/>
      <c r="C29" s="64" t="str">
        <f>'[5]Tabla Resultados MTU'!$E$10</f>
        <v>MTU.3.2</v>
      </c>
      <c r="D29" s="59" t="str">
        <f>'[5]Tabla Resultados MTU'!$F$10</f>
        <v>Viabilizar el principio de autosuficiencia</v>
      </c>
      <c r="E29" s="155"/>
      <c r="F29" s="81">
        <f>'[5]Tabla Resultados MTU'!$I$10</f>
        <v>1.2500000000000002E-2</v>
      </c>
      <c r="G29" s="155"/>
      <c r="H29" s="81">
        <f>'[3]Tabla Resultados FC'!$H$29</f>
        <v>1</v>
      </c>
      <c r="I29" s="102">
        <f t="shared" si="1"/>
        <v>1.2500000000000002E-2</v>
      </c>
      <c r="J29" s="176"/>
    </row>
    <row r="30" spans="2:10" ht="15" customHeight="1">
      <c r="B30" s="145"/>
      <c r="C30" s="64" t="str">
        <f>'[5]Tabla Resultados MTU'!$E$11</f>
        <v>MTU.3.3</v>
      </c>
      <c r="D30" s="59" t="str">
        <f>'[5]Tabla Resultados MTU'!$F$11</f>
        <v>Reducción de emisiones de GEI</v>
      </c>
      <c r="E30" s="155"/>
      <c r="F30" s="81">
        <f>'[5]Tabla Resultados MTU'!$I$11</f>
        <v>1.2E-2</v>
      </c>
      <c r="G30" s="155"/>
      <c r="H30" s="81">
        <f>'[3]Tabla Resultados FC'!$H$30</f>
        <v>1</v>
      </c>
      <c r="I30" s="102">
        <f t="shared" si="1"/>
        <v>1.2E-2</v>
      </c>
      <c r="J30" s="176"/>
    </row>
    <row r="31" spans="2:10" ht="15" customHeight="1">
      <c r="B31" s="145"/>
      <c r="C31" s="64" t="str">
        <f>'[5]Tabla Resultados MTU'!$E$12</f>
        <v>MTU.3.4</v>
      </c>
      <c r="D31" s="59" t="str">
        <f>'[5]Tabla Resultados MTU'!$F$12</f>
        <v>Economía circular</v>
      </c>
      <c r="E31" s="155"/>
      <c r="F31" s="81">
        <f>'[5]Tabla Resultados MTU'!$I$12</f>
        <v>1.1500000000000002E-2</v>
      </c>
      <c r="G31" s="155"/>
      <c r="H31" s="81">
        <f>'[3]Tabla Resultados FC'!$H$31</f>
        <v>1</v>
      </c>
      <c r="I31" s="102">
        <f t="shared" si="1"/>
        <v>1.1500000000000002E-2</v>
      </c>
      <c r="J31" s="176"/>
    </row>
    <row r="32" spans="2:10" ht="15" customHeight="1">
      <c r="B32" s="145"/>
      <c r="C32" s="64" t="str">
        <f>'[5]Tabla Resultados MTU'!$E$13</f>
        <v>MTU.4.1</v>
      </c>
      <c r="D32" s="59" t="str">
        <f>'[5]Tabla Resultados MTU'!$F$13</f>
        <v>Evaluación y gestión de riesgos</v>
      </c>
      <c r="E32" s="155"/>
      <c r="F32" s="81">
        <f>'[5]Tabla Resultados MTU'!$I$13</f>
        <v>0.02</v>
      </c>
      <c r="G32" s="155"/>
      <c r="H32" s="81">
        <f>'[3]Tabla Resultados FC'!$H$32</f>
        <v>1</v>
      </c>
      <c r="I32" s="102">
        <f t="shared" si="1"/>
        <v>0.02</v>
      </c>
      <c r="J32" s="176"/>
    </row>
    <row r="33" spans="2:10" ht="31.8" customHeight="1" thickBot="1">
      <c r="B33" s="171"/>
      <c r="C33" s="117" t="str">
        <f>'[5]Tabla Resultados MTU'!$E$14</f>
        <v>MTU.4.2</v>
      </c>
      <c r="D33" s="118" t="str">
        <f>'[5]Tabla Resultados MTU'!$F$14</f>
        <v>Adaptación y recuperación de la vinculación del sistema urbano al ciclo del agua</v>
      </c>
      <c r="E33" s="156"/>
      <c r="F33" s="81">
        <f>'[5]Tabla Resultados MTU'!$I$14</f>
        <v>0.02</v>
      </c>
      <c r="G33" s="156"/>
      <c r="H33" s="81">
        <f>'[3]Tabla Resultados FC'!$H$33</f>
        <v>1</v>
      </c>
      <c r="I33" s="103">
        <f t="shared" si="1"/>
        <v>0.02</v>
      </c>
      <c r="J33" s="177"/>
    </row>
    <row r="34" spans="2:10" ht="15" customHeight="1">
      <c r="B34" s="172" t="s">
        <v>198</v>
      </c>
      <c r="C34" s="65" t="str">
        <f>'[6]Tabla Resultados MA'!$E$3</f>
        <v>MA.1.1</v>
      </c>
      <c r="D34" s="120" t="str">
        <f>'[6]Tabla Resultados MA'!$F$3</f>
        <v>Territorio de los 45 min (Conectividad rural y zonas periféricas)</v>
      </c>
      <c r="E34" s="154">
        <f>100%/6</f>
        <v>0.16666666666666666</v>
      </c>
      <c r="F34" s="83">
        <f>'[6]Tabla Resultados MA'!$I$3</f>
        <v>2.1999999999999999E-2</v>
      </c>
      <c r="G34" s="154">
        <f>'[6]Tabla Resultados MA'!$J$3</f>
        <v>0.16669999999999999</v>
      </c>
      <c r="H34" s="83">
        <f>'[3]Tabla Resultados FC'!$H$34</f>
        <v>1</v>
      </c>
      <c r="I34" s="101">
        <f t="shared" si="1"/>
        <v>2.1999999999999999E-2</v>
      </c>
      <c r="J34" s="175">
        <f>SUM(I34:I41)</f>
        <v>0.16669999999999999</v>
      </c>
    </row>
    <row r="35" spans="2:10" ht="15" customHeight="1">
      <c r="B35" s="173"/>
      <c r="C35" s="58" t="str">
        <f>'[6]Tabla Resultados MA'!$E$4</f>
        <v>MA.1.2</v>
      </c>
      <c r="D35" s="121" t="str">
        <f>'[6]Tabla Resultados MA'!$F$4</f>
        <v>Modelo de movilidad intermodal</v>
      </c>
      <c r="E35" s="155"/>
      <c r="F35" s="81">
        <f>'[6]Tabla Resultados MA'!$I$4</f>
        <v>2.1499999999999998E-2</v>
      </c>
      <c r="G35" s="155"/>
      <c r="H35" s="81">
        <f>'[3]Tabla Resultados FC'!$H$35</f>
        <v>1</v>
      </c>
      <c r="I35" s="102">
        <f t="shared" si="1"/>
        <v>2.1499999999999998E-2</v>
      </c>
      <c r="J35" s="176"/>
    </row>
    <row r="36" spans="2:10" ht="15" customHeight="1">
      <c r="B36" s="173"/>
      <c r="C36" s="58" t="str">
        <f>'[6]Tabla Resultados MA'!$E$5</f>
        <v>MA.2.1</v>
      </c>
      <c r="D36" s="121" t="str">
        <f>'[6]Tabla Resultados MA'!$F$5</f>
        <v>Ciudad de los 15 min.</v>
      </c>
      <c r="E36" s="155"/>
      <c r="F36" s="81">
        <f>'[6]Tabla Resultados MA'!$I$5</f>
        <v>2.2000000000000002E-2</v>
      </c>
      <c r="G36" s="155"/>
      <c r="H36" s="81">
        <f>'[3]Tabla Resultados FC'!$H$36</f>
        <v>1</v>
      </c>
      <c r="I36" s="102">
        <f t="shared" si="1"/>
        <v>2.2000000000000002E-2</v>
      </c>
      <c r="J36" s="176"/>
    </row>
    <row r="37" spans="2:10" ht="15" customHeight="1">
      <c r="B37" s="173"/>
      <c r="C37" s="58" t="str">
        <f>'[6]Tabla Resultados MA'!$E$6</f>
        <v>MA.2.2</v>
      </c>
      <c r="D37" s="121" t="str">
        <f>'[6]Tabla Resultados MA'!$F$6</f>
        <v>Gestión de la demanda de la movilidad privada urbana</v>
      </c>
      <c r="E37" s="155"/>
      <c r="F37" s="81">
        <f>'[6]Tabla Resultados MA'!$I$6</f>
        <v>2.0499999999999997E-2</v>
      </c>
      <c r="G37" s="155"/>
      <c r="H37" s="81">
        <f>'[3]Tabla Resultados FC'!$H$37</f>
        <v>1</v>
      </c>
      <c r="I37" s="102">
        <f t="shared" si="1"/>
        <v>2.0499999999999997E-2</v>
      </c>
      <c r="J37" s="176"/>
    </row>
    <row r="38" spans="2:10" ht="15" customHeight="1">
      <c r="B38" s="173"/>
      <c r="C38" s="58" t="str">
        <f>'[6]Tabla Resultados MA'!$E$7</f>
        <v>MA.2.3</v>
      </c>
      <c r="D38" s="121" t="str">
        <f>'[6]Tabla Resultados MA'!$F$7</f>
        <v>Gestión eficiente del aparcamiento</v>
      </c>
      <c r="E38" s="155"/>
      <c r="F38" s="81">
        <f>'[6]Tabla Resultados MA'!$I$7</f>
        <v>1.9E-2</v>
      </c>
      <c r="G38" s="155"/>
      <c r="H38" s="81">
        <f>'[3]Tabla Resultados FC'!$H$38</f>
        <v>1</v>
      </c>
      <c r="I38" s="102">
        <f t="shared" si="1"/>
        <v>1.9E-2</v>
      </c>
      <c r="J38" s="176"/>
    </row>
    <row r="39" spans="2:10" ht="15" customHeight="1">
      <c r="B39" s="173"/>
      <c r="C39" s="58" t="str">
        <f>'[6]Tabla Resultados MA'!$E$8</f>
        <v>MA.3.1</v>
      </c>
      <c r="D39" s="121" t="str">
        <f>'[6]Tabla Resultados MA'!$F$8</f>
        <v>Smart City y reducción de emisiones de GEI</v>
      </c>
      <c r="E39" s="155"/>
      <c r="F39" s="81">
        <f>'[6]Tabla Resultados MA'!$I$8</f>
        <v>1.7999999999999999E-2</v>
      </c>
      <c r="G39" s="155"/>
      <c r="H39" s="81">
        <f>'[3]Tabla Resultados FC'!$H$39</f>
        <v>1</v>
      </c>
      <c r="I39" s="102">
        <f t="shared" si="1"/>
        <v>1.7999999999999999E-2</v>
      </c>
      <c r="J39" s="176"/>
    </row>
    <row r="40" spans="2:10" ht="15" customHeight="1">
      <c r="B40" s="173"/>
      <c r="C40" s="58" t="str">
        <f>'[6]Tabla Resultados MA'!$E$9</f>
        <v>MA.4.1</v>
      </c>
      <c r="D40" s="121" t="str">
        <f>'[6]Tabla Resultados MA'!$F$9</f>
        <v>Evaluación y gestión de riesgos</v>
      </c>
      <c r="E40" s="155"/>
      <c r="F40" s="81">
        <f>'[6]Tabla Resultados MA'!$I$9</f>
        <v>2.1699999999999997E-2</v>
      </c>
      <c r="G40" s="155"/>
      <c r="H40" s="81">
        <f>'[3]Tabla Resultados FC'!$H$40</f>
        <v>1</v>
      </c>
      <c r="I40" s="102">
        <f t="shared" si="1"/>
        <v>2.1699999999999997E-2</v>
      </c>
      <c r="J40" s="176"/>
    </row>
    <row r="41" spans="2:10" ht="15" customHeight="1" thickBot="1">
      <c r="B41" s="174"/>
      <c r="C41" s="66" t="str">
        <f>'[6]Tabla Resultados MA'!$E$10</f>
        <v>MA.4.2</v>
      </c>
      <c r="D41" s="122" t="str">
        <f>'[6]Tabla Resultados MA'!$F$10</f>
        <v>Adaptación, IV-A y permeabilidad del suelo</v>
      </c>
      <c r="E41" s="156"/>
      <c r="F41" s="82">
        <f>'[6]Tabla Resultados MA'!$I$10</f>
        <v>2.1999999999999999E-2</v>
      </c>
      <c r="G41" s="156"/>
      <c r="H41" s="82">
        <f>'[3]Tabla Resultados FC'!$H$41</f>
        <v>1</v>
      </c>
      <c r="I41" s="103">
        <f t="shared" si="1"/>
        <v>2.1999999999999999E-2</v>
      </c>
      <c r="J41" s="177"/>
    </row>
    <row r="42" spans="2:10" ht="15" customHeight="1">
      <c r="B42" s="149" t="str">
        <f>'Tabla Resultados FC'!B62</f>
        <v>ECOSISTEMA URBANO (EU)</v>
      </c>
      <c r="C42" s="119" t="str">
        <f>'[7]Tabla Resultados EU'!$E$3</f>
        <v>EU.1.1</v>
      </c>
      <c r="D42" s="95" t="str">
        <f>'[7]Tabla Resultados EU'!$F$3</f>
        <v xml:space="preserve"> Renaturalización  (SbN)</v>
      </c>
      <c r="E42" s="154">
        <f>100%/6</f>
        <v>0.16666666666666666</v>
      </c>
      <c r="F42" s="96">
        <f>'[7]Tabla Resultados EU'!$J$3</f>
        <v>1.9444444444444438E-2</v>
      </c>
      <c r="G42" s="154">
        <f>'[7]Tabla Resultados EU'!$K$3</f>
        <v>0.16666666666666669</v>
      </c>
      <c r="H42" s="96">
        <f>'[3]Tabla Resultados FC'!$H$42</f>
        <v>1</v>
      </c>
      <c r="I42" s="101">
        <f t="shared" si="1"/>
        <v>1.9444444444444438E-2</v>
      </c>
      <c r="J42" s="175">
        <f>SUM(I42:I53)</f>
        <v>0.16666666666666669</v>
      </c>
    </row>
    <row r="43" spans="2:10" ht="15" customHeight="1">
      <c r="B43" s="150"/>
      <c r="C43" s="58" t="str">
        <f>'[7]Tabla Resultados EU'!$E$4</f>
        <v>EU.1.2</v>
      </c>
      <c r="D43" s="59" t="str">
        <f>'[7]Tabla Resultados EU'!$F$4</f>
        <v>Confort urbano. Diseño urbano basado en la Naturaleza. I-VA</v>
      </c>
      <c r="E43" s="155"/>
      <c r="F43" s="96">
        <f>'[7]Tabla Resultados EU'!$J$4</f>
        <v>1.9444444444444438E-2</v>
      </c>
      <c r="G43" s="155"/>
      <c r="H43" s="96">
        <f>'[3]Tabla Resultados FC'!$H$43</f>
        <v>1</v>
      </c>
      <c r="I43" s="102">
        <f t="shared" si="1"/>
        <v>1.9444444444444438E-2</v>
      </c>
      <c r="J43" s="176"/>
    </row>
    <row r="44" spans="2:10" ht="15" customHeight="1">
      <c r="B44" s="150"/>
      <c r="C44" s="58" t="str">
        <f>'[7]Tabla Resultados EU'!$E$5</f>
        <v>EU.1.3</v>
      </c>
      <c r="D44" s="59" t="str">
        <f>'[7]Tabla Resultados EU'!$F$5</f>
        <v>Adaptar mediante acciones en el espacio urbano sostenibles y resilientes</v>
      </c>
      <c r="E44" s="155"/>
      <c r="F44" s="96">
        <f>'[7]Tabla Resultados EU'!$J$5</f>
        <v>1.9444444444444441E-2</v>
      </c>
      <c r="G44" s="155"/>
      <c r="H44" s="96">
        <f>'[3]Tabla Resultados FC'!$H$44</f>
        <v>1</v>
      </c>
      <c r="I44" s="102">
        <f t="shared" si="1"/>
        <v>1.9444444444444441E-2</v>
      </c>
      <c r="J44" s="176"/>
    </row>
    <row r="45" spans="2:10" ht="15" customHeight="1">
      <c r="B45" s="150"/>
      <c r="C45" s="58" t="str">
        <f>'[7]Tabla Resultados EU'!$E$6</f>
        <v>EU.2.1</v>
      </c>
      <c r="D45" s="59" t="str">
        <f>'[7]Tabla Resultados EU'!$F$6</f>
        <v>Renovación y regeneración urbana</v>
      </c>
      <c r="E45" s="155"/>
      <c r="F45" s="96">
        <f>'[7]Tabla Resultados EU'!$J$6</f>
        <v>1.4583333333333334E-2</v>
      </c>
      <c r="G45" s="155"/>
      <c r="H45" s="96">
        <f>'[3]Tabla Resultados FC'!$H$45</f>
        <v>1</v>
      </c>
      <c r="I45" s="102">
        <f t="shared" si="1"/>
        <v>1.4583333333333334E-2</v>
      </c>
      <c r="J45" s="176"/>
    </row>
    <row r="46" spans="2:10" ht="15" customHeight="1">
      <c r="B46" s="150"/>
      <c r="C46" s="58" t="str">
        <f>'[7]Tabla Resultados EU'!$E$7</f>
        <v>EU.2.2</v>
      </c>
      <c r="D46" s="59" t="str">
        <f>'[7]Tabla Resultados EU'!$F$7</f>
        <v>Ciudad de los 15´</v>
      </c>
      <c r="E46" s="155"/>
      <c r="F46" s="96">
        <f>'[7]Tabla Resultados EU'!$J$7</f>
        <v>1.4583333333333334E-2</v>
      </c>
      <c r="G46" s="155"/>
      <c r="H46" s="96">
        <f>'[3]Tabla Resultados FC'!$H$46</f>
        <v>1</v>
      </c>
      <c r="I46" s="102">
        <f t="shared" si="1"/>
        <v>1.4583333333333334E-2</v>
      </c>
      <c r="J46" s="176"/>
    </row>
    <row r="47" spans="2:10" ht="15" customHeight="1">
      <c r="B47" s="150"/>
      <c r="C47" s="58" t="str">
        <f>'[7]Tabla Resultados EU'!$E$8</f>
        <v>EU.2.3</v>
      </c>
      <c r="D47" s="59" t="str">
        <f>'[7]Tabla Resultados EU'!$F$8</f>
        <v>Eficiencia y sostenibilidad de la urbanización. Planificación consciente</v>
      </c>
      <c r="E47" s="155"/>
      <c r="F47" s="96">
        <f>'[7]Tabla Resultados EU'!$J$8</f>
        <v>1.4583333333333332E-2</v>
      </c>
      <c r="G47" s="155"/>
      <c r="H47" s="96">
        <f>'[3]Tabla Resultados FC'!$H$47</f>
        <v>1</v>
      </c>
      <c r="I47" s="102">
        <f t="shared" si="1"/>
        <v>1.4583333333333332E-2</v>
      </c>
      <c r="J47" s="176"/>
    </row>
    <row r="48" spans="2:10" ht="15" customHeight="1">
      <c r="B48" s="150"/>
      <c r="C48" s="58" t="str">
        <f>'[7]Tabla Resultados EU'!$E$9</f>
        <v>EU.2.4</v>
      </c>
      <c r="D48" s="59" t="str">
        <f>'[7]Tabla Resultados EU'!$F$9</f>
        <v>Actuar sobre usos y zonas vulnerables</v>
      </c>
      <c r="E48" s="155"/>
      <c r="F48" s="96">
        <f>'[7]Tabla Resultados EU'!$J$9</f>
        <v>1.458333333333333E-2</v>
      </c>
      <c r="G48" s="155"/>
      <c r="H48" s="96">
        <f>'[3]Tabla Resultados FC'!$H$48</f>
        <v>1</v>
      </c>
      <c r="I48" s="102">
        <f t="shared" si="1"/>
        <v>1.458333333333333E-2</v>
      </c>
      <c r="J48" s="176"/>
    </row>
    <row r="49" spans="2:10" ht="15" customHeight="1">
      <c r="B49" s="150"/>
      <c r="C49" s="58" t="str">
        <f>'[7]Tabla Resultados EU'!$E$10</f>
        <v>EU.3.1</v>
      </c>
      <c r="D49" s="59" t="str">
        <f>'[7]Tabla Resultados EU'!$F$10</f>
        <v>Edificaciones eficientes y de consumo casi nulo.</v>
      </c>
      <c r="E49" s="155"/>
      <c r="F49" s="96">
        <f>'[7]Tabla Resultados EU'!$J$10</f>
        <v>1.2499999999999997E-2</v>
      </c>
      <c r="G49" s="155"/>
      <c r="H49" s="96">
        <f>'[3]Tabla Resultados FC'!$H$49</f>
        <v>1</v>
      </c>
      <c r="I49" s="102">
        <f t="shared" si="1"/>
        <v>1.2499999999999997E-2</v>
      </c>
      <c r="J49" s="176"/>
    </row>
    <row r="50" spans="2:10" ht="15" customHeight="1">
      <c r="B50" s="150"/>
      <c r="C50" s="58" t="str">
        <f>'[7]Tabla Resultados EU'!$E$11</f>
        <v>EU.3.2</v>
      </c>
      <c r="D50" s="59" t="str">
        <f>'[7]Tabla Resultados EU'!$F$11</f>
        <v>Protección y resiliencia de la edificacion y la población</v>
      </c>
      <c r="E50" s="155"/>
      <c r="F50" s="96">
        <f>'[7]Tabla Resultados EU'!$J$11</f>
        <v>1.2500000000000001E-2</v>
      </c>
      <c r="G50" s="155"/>
      <c r="H50" s="96">
        <f>'[3]Tabla Resultados FC'!$H$50</f>
        <v>1</v>
      </c>
      <c r="I50" s="102">
        <f t="shared" si="1"/>
        <v>1.2500000000000001E-2</v>
      </c>
      <c r="J50" s="176"/>
    </row>
    <row r="51" spans="2:10" ht="15" customHeight="1">
      <c r="B51" s="150"/>
      <c r="C51" s="58" t="str">
        <f>'[7]Tabla Resultados EU'!$E$12</f>
        <v>EU.4.1</v>
      </c>
      <c r="D51" s="59" t="str">
        <f>'[7]Tabla Resultados EU'!$F$12</f>
        <v>Diseño de superficies y edificaciones saludables</v>
      </c>
      <c r="E51" s="155"/>
      <c r="F51" s="96">
        <f>'[7]Tabla Resultados EU'!$J$12</f>
        <v>1.125E-2</v>
      </c>
      <c r="G51" s="155"/>
      <c r="H51" s="96">
        <f>'[3]Tabla Resultados FC'!$H$51</f>
        <v>1</v>
      </c>
      <c r="I51" s="102">
        <f t="shared" si="1"/>
        <v>1.125E-2</v>
      </c>
      <c r="J51" s="176"/>
    </row>
    <row r="52" spans="2:10" ht="15" customHeight="1">
      <c r="B52" s="150"/>
      <c r="C52" s="58" t="str">
        <f>'[7]Tabla Resultados EU'!$E$13</f>
        <v>EU.4.2</v>
      </c>
      <c r="D52" s="59" t="str">
        <f>'[7]Tabla Resultados EU'!$F$13</f>
        <v>Propiciar entornos confortables</v>
      </c>
      <c r="E52" s="155"/>
      <c r="F52" s="96">
        <f>'[7]Tabla Resultados EU'!$J$13</f>
        <v>8.7499999999999991E-3</v>
      </c>
      <c r="G52" s="155"/>
      <c r="H52" s="96">
        <f>'[3]Tabla Resultados FC'!$H$52</f>
        <v>1</v>
      </c>
      <c r="I52" s="102">
        <f t="shared" si="1"/>
        <v>8.7499999999999991E-3</v>
      </c>
      <c r="J52" s="176"/>
    </row>
    <row r="53" spans="2:10" ht="15" customHeight="1" thickBot="1">
      <c r="B53" s="151"/>
      <c r="C53" s="58" t="str">
        <f>'[7]Tabla Resultados EU'!$E$14</f>
        <v>EU.4.3</v>
      </c>
      <c r="D53" s="59" t="str">
        <f>'[7]Tabla Resultados EU'!$F$14</f>
        <v xml:space="preserve">Atender a la diversidad de la comunidad </v>
      </c>
      <c r="E53" s="156"/>
      <c r="F53" s="96">
        <f>'[7]Tabla Resultados EU'!$J$14</f>
        <v>5.0000000000000001E-3</v>
      </c>
      <c r="G53" s="156"/>
      <c r="H53" s="96">
        <f>'[3]Tabla Resultados FC'!$H$53</f>
        <v>1</v>
      </c>
      <c r="I53" s="103">
        <f t="shared" si="1"/>
        <v>5.0000000000000001E-3</v>
      </c>
      <c r="J53" s="177"/>
    </row>
    <row r="54" spans="2:10" ht="28.8">
      <c r="B54" s="137" t="str">
        <f>'Tabla Resultados FC'!B80</f>
        <v>GOBERNANZA, DIMENSIÓN HUMANA Y ECONÓMICA</v>
      </c>
      <c r="C54" s="65" t="str">
        <f>'[8]Tabla Resultados GDHE'!$E$3</f>
        <v>GDHE 1.1</v>
      </c>
      <c r="D54" s="63" t="str">
        <f>'[8]Tabla Resultados GDHE'!$F$3</f>
        <v>Incluir en los parametros de valoración de las actuaciones los indicadores de las condiciones de vida de las personas desde el entorno más cercano</v>
      </c>
      <c r="E54" s="154">
        <f>100%/6</f>
        <v>0.16666666666666666</v>
      </c>
      <c r="F54" s="83">
        <f>'[8]Tabla Resultados GDHE'!$I$3</f>
        <v>1.0582010582010581E-2</v>
      </c>
      <c r="G54" s="154">
        <f>'[8]Tabla Resultados GDHE'!$J$3</f>
        <v>0.16666666666666663</v>
      </c>
      <c r="H54" s="83">
        <f>'[3]Tabla Resultados FC'!$G$54</f>
        <v>1.0000000000000002</v>
      </c>
      <c r="I54" s="102">
        <f t="shared" si="1"/>
        <v>1.0582010582010583E-2</v>
      </c>
      <c r="J54" s="175">
        <f>SUM(I54:I70)</f>
        <v>0.16666666666666671</v>
      </c>
    </row>
    <row r="55" spans="2:10" ht="43.2">
      <c r="B55" s="163"/>
      <c r="C55" s="58" t="str">
        <f>'[8]Tabla Resultados GDHE'!$E$4</f>
        <v>GDHE 1.2</v>
      </c>
      <c r="D55" s="59" t="str">
        <f>'[8]Tabla Resultados GDHE'!$F$4</f>
        <v>Atender a la vulnerabilidad de las condiciones de vida de las personas frente al cambio climático incorporando las intersecciones, transversalidad, equidad e inclusividad en la ordenación del territorio</v>
      </c>
      <c r="E55" s="155"/>
      <c r="F55" s="81">
        <f>'[8]Tabla Resultados GDHE'!$I$4</f>
        <v>1.0582010582010581E-2</v>
      </c>
      <c r="G55" s="155"/>
      <c r="H55" s="81">
        <f>'[3]Tabla Resultados FC'!$G$55</f>
        <v>1.0000000000000002</v>
      </c>
      <c r="I55" s="102">
        <f t="shared" si="1"/>
        <v>1.0582010582010583E-2</v>
      </c>
      <c r="J55" s="176"/>
    </row>
    <row r="56" spans="2:10" ht="28.8">
      <c r="B56" s="163"/>
      <c r="C56" s="58" t="str">
        <f>'[8]Tabla Resultados GDHE'!$E$5</f>
        <v>GDHE 1.3</v>
      </c>
      <c r="D56" s="59" t="str">
        <f>'[8]Tabla Resultados GDHE'!$F$5</f>
        <v>Atender en el diseño y ejecución de acciones la incidencia de la situación sociodemográfica de la población local</v>
      </c>
      <c r="E56" s="155"/>
      <c r="F56" s="81">
        <f>'[8]Tabla Resultados GDHE'!$I$5</f>
        <v>1.0582010582010581E-2</v>
      </c>
      <c r="G56" s="155"/>
      <c r="H56" s="81">
        <f>'[3]Tabla Resultados FC'!$G$56</f>
        <v>1.0000000000000002</v>
      </c>
      <c r="I56" s="102">
        <f t="shared" si="1"/>
        <v>1.0582010582010583E-2</v>
      </c>
      <c r="J56" s="176"/>
    </row>
    <row r="57" spans="2:10" ht="28.8">
      <c r="B57" s="163"/>
      <c r="C57" s="58" t="str">
        <f>'[8]Tabla Resultados GDHE'!$E$6</f>
        <v>GDHE 1.4</v>
      </c>
      <c r="D57" s="59" t="str">
        <f>'[8]Tabla Resultados GDHE'!$F$6</f>
        <v>Transversalizar parámetros de movilidad, confort, salud e interacción social en las actuaciones</v>
      </c>
      <c r="E57" s="155"/>
      <c r="F57" s="81">
        <f>'[8]Tabla Resultados GDHE'!$I$6</f>
        <v>1.0582010582010581E-2</v>
      </c>
      <c r="G57" s="155"/>
      <c r="H57" s="81">
        <f>'[3]Tabla Resultados FC'!$G$57</f>
        <v>1.0000000000000002</v>
      </c>
      <c r="I57" s="102">
        <f t="shared" si="1"/>
        <v>1.0582010582010583E-2</v>
      </c>
      <c r="J57" s="176"/>
    </row>
    <row r="58" spans="2:10" ht="28.8">
      <c r="B58" s="163"/>
      <c r="C58" s="58" t="str">
        <f>'[8]Tabla Resultados GDHE'!$E$7</f>
        <v>GDHE 1.5</v>
      </c>
      <c r="D58" s="59" t="str">
        <f>'[8]Tabla Resultados GDHE'!$F$7</f>
        <v>Hacer las viviendas y edificios públicos inclusivos y adaptados a los impactos del cambio climático</v>
      </c>
      <c r="E58" s="155"/>
      <c r="F58" s="81">
        <f>'[8]Tabla Resultados GDHE'!$I$7</f>
        <v>1.0582010582010581E-2</v>
      </c>
      <c r="G58" s="155"/>
      <c r="H58" s="81">
        <f>'[3]Tabla Resultados FC'!$G$58</f>
        <v>1.0000000000000002</v>
      </c>
      <c r="I58" s="102">
        <f t="shared" si="1"/>
        <v>1.0582010582010583E-2</v>
      </c>
      <c r="J58" s="176"/>
    </row>
    <row r="59" spans="2:10" ht="28.8">
      <c r="B59" s="163"/>
      <c r="C59" s="58" t="str">
        <f>'[8]Tabla Resultados GDHE'!$E$8</f>
        <v>GDHE 1.6</v>
      </c>
      <c r="D59" s="59" t="str">
        <f>'[8]Tabla Resultados GDHE'!$F$8</f>
        <v>Ejecutar/adaptar el espacio urbano y el entorno construido a los criterios del urbanismo de género inclusivo, atendiendo a la diversidad funcional, la edad, el origen</v>
      </c>
      <c r="E59" s="155"/>
      <c r="F59" s="81">
        <f>'[8]Tabla Resultados GDHE'!$I$8</f>
        <v>1.0582010582010581E-2</v>
      </c>
      <c r="G59" s="155"/>
      <c r="H59" s="81">
        <f>'[3]Tabla Resultados FC'!$G$59</f>
        <v>1.0000000000000002</v>
      </c>
      <c r="I59" s="102">
        <f t="shared" si="1"/>
        <v>1.0582010582010583E-2</v>
      </c>
      <c r="J59" s="176"/>
    </row>
    <row r="60" spans="2:10" ht="28.8" customHeight="1">
      <c r="B60" s="163"/>
      <c r="C60" s="58" t="str">
        <f>'[8]Tabla Resultados GDHE'!$E$9</f>
        <v>GDHE 1.7</v>
      </c>
      <c r="D60" s="59" t="str">
        <f>'[8]Tabla Resultados GDHE'!$F$9</f>
        <v>Incluir estrategias participativas que implementen las líneas de actuación de la ordenación del territorio que mitiguen los impactos del cambio climático sobre las personas</v>
      </c>
      <c r="E60" s="155"/>
      <c r="F60" s="81">
        <f>'[8]Tabla Resultados GDHE'!$I$9</f>
        <v>1.0582010582010581E-2</v>
      </c>
      <c r="G60" s="155"/>
      <c r="H60" s="81">
        <f>'[3]Tabla Resultados FC'!$G$60</f>
        <v>1.0000000000000002</v>
      </c>
      <c r="I60" s="102">
        <f t="shared" si="1"/>
        <v>1.0582010582010583E-2</v>
      </c>
      <c r="J60" s="176"/>
    </row>
    <row r="61" spans="2:10" ht="28.8">
      <c r="B61" s="163"/>
      <c r="C61" s="58" t="str">
        <f>'[8]Tabla Resultados GDHE'!$E$10</f>
        <v>GDHE 2.1</v>
      </c>
      <c r="D61" s="59" t="str">
        <f>'[8]Tabla Resultados GDHE'!$F$10</f>
        <v>Valoración Económica de las SbN y cuantifiación de los servicios ecosistémicos y cobeneficios</v>
      </c>
      <c r="E61" s="155"/>
      <c r="F61" s="81">
        <f>'[8]Tabla Resultados GDHE'!$I$10</f>
        <v>1.2037037037037037E-2</v>
      </c>
      <c r="G61" s="155"/>
      <c r="H61" s="81">
        <f>'[3]Tabla Resultados FC'!$G$61</f>
        <v>1.0000000000000002</v>
      </c>
      <c r="I61" s="102">
        <f t="shared" si="1"/>
        <v>1.2037037037037041E-2</v>
      </c>
      <c r="J61" s="176"/>
    </row>
    <row r="62" spans="2:10" ht="28.8">
      <c r="B62" s="163"/>
      <c r="C62" s="58" t="str">
        <f>'[8]Tabla Resultados GDHE'!$E$11</f>
        <v>GDHE 2.2</v>
      </c>
      <c r="D62" s="59" t="str">
        <f>'[8]Tabla Resultados GDHE'!$F$10</f>
        <v>Valoración Económica de las SbN y cuantifiación de los servicios ecosistémicos y cobeneficios</v>
      </c>
      <c r="E62" s="155"/>
      <c r="F62" s="81">
        <f>'[8]Tabla Resultados GDHE'!$I$11</f>
        <v>7.2222222222222219E-3</v>
      </c>
      <c r="G62" s="155"/>
      <c r="H62" s="81">
        <f>'[3]Tabla Resultados FC'!$G$62</f>
        <v>1.0000000000000002</v>
      </c>
      <c r="I62" s="102">
        <f t="shared" si="1"/>
        <v>7.2222222222222236E-3</v>
      </c>
      <c r="J62" s="176"/>
    </row>
    <row r="63" spans="2:10" ht="28.8">
      <c r="B63" s="163"/>
      <c r="C63" s="58" t="str">
        <f>'[8]Tabla Resultados GDHE'!$E$12</f>
        <v>GDHE 2.3</v>
      </c>
      <c r="D63" s="59" t="str">
        <f>'[8]Tabla Resultados GDHE'!$F$12</f>
        <v>Estimación de la recaudación tributaria y ahorro en los costes de mantenimiento y conservación derivados de la implantación de SbN</v>
      </c>
      <c r="E63" s="155"/>
      <c r="F63" s="81">
        <f>'[8]Tabla Resultados GDHE'!$I$12</f>
        <v>9.6296296296296303E-3</v>
      </c>
      <c r="G63" s="155"/>
      <c r="H63" s="81">
        <f>'[3]Tabla Resultados FC'!$G$63</f>
        <v>1.0000000000000002</v>
      </c>
      <c r="I63" s="102">
        <f t="shared" si="1"/>
        <v>9.6296296296296321E-3</v>
      </c>
      <c r="J63" s="176"/>
    </row>
    <row r="64" spans="2:10">
      <c r="B64" s="163"/>
      <c r="C64" s="58" t="str">
        <f>'[8]Tabla Resultados GDHE'!$E$13</f>
        <v>GDHE 2.4</v>
      </c>
      <c r="D64" s="59" t="str">
        <f>'[8]Tabla Resultados GDHE'!$F$13</f>
        <v>Estudio Financiero y Viabilidad Económica</v>
      </c>
      <c r="E64" s="155"/>
      <c r="F64" s="81">
        <f>'[8]Tabla Resultados GDHE'!$I$13</f>
        <v>1.2037037037037037E-2</v>
      </c>
      <c r="G64" s="155"/>
      <c r="H64" s="81">
        <f>'[3]Tabla Resultados FC'!$G$64</f>
        <v>1.0000000000000002</v>
      </c>
      <c r="I64" s="102">
        <f t="shared" si="1"/>
        <v>1.2037037037037041E-2</v>
      </c>
      <c r="J64" s="176"/>
    </row>
    <row r="65" spans="2:10">
      <c r="B65" s="163"/>
      <c r="C65" s="58" t="str">
        <f>'[8]Tabla Resultados GDHE'!$E$14</f>
        <v>GDHE 2.5</v>
      </c>
      <c r="D65" s="59" t="str">
        <f>'[8]Tabla Resultados GDHE'!$F$14</f>
        <v xml:space="preserve">Gestión urbanística </v>
      </c>
      <c r="E65" s="155"/>
      <c r="F65" s="81">
        <f>'[8]Tabla Resultados GDHE'!$I$14</f>
        <v>7.2222222222222219E-3</v>
      </c>
      <c r="G65" s="155"/>
      <c r="H65" s="81">
        <f>'[3]Tabla Resultados FC'!$G$65</f>
        <v>1.0000000000000002</v>
      </c>
      <c r="I65" s="102">
        <f t="shared" si="1"/>
        <v>7.2222222222222236E-3</v>
      </c>
      <c r="J65" s="176"/>
    </row>
    <row r="66" spans="2:10">
      <c r="B66" s="163"/>
      <c r="C66" s="58" t="str">
        <f>'[8]Tabla Resultados GDHE'!$E$15</f>
        <v>GDHE 3.1</v>
      </c>
      <c r="D66" s="59" t="str">
        <f>'[8]Tabla Resultados GDHE'!$F$15</f>
        <v>Sectores económicos prioritarios ante el cambio climático</v>
      </c>
      <c r="E66" s="155"/>
      <c r="F66" s="81">
        <f>'[8]Tabla Resultados GDHE'!$I$15</f>
        <v>6.4814814814814804E-3</v>
      </c>
      <c r="G66" s="155"/>
      <c r="H66" s="81">
        <f>'[3]Tabla Resultados FC'!$G$66</f>
        <v>1.0000000000000002</v>
      </c>
      <c r="I66" s="102">
        <f t="shared" si="1"/>
        <v>6.4814814814814822E-3</v>
      </c>
      <c r="J66" s="176"/>
    </row>
    <row r="67" spans="2:10" ht="43.2">
      <c r="B67" s="163"/>
      <c r="C67" s="58" t="str">
        <f>'[8]Tabla Resultados GDHE'!$E$16</f>
        <v>GDHE 3.2</v>
      </c>
      <c r="D67" s="59" t="str">
        <f>'[8]Tabla Resultados GDHE'!$F$16</f>
        <v>Facilitación desde el urbanismo de las medidas contempladas en los Planes de Continuidad Económica o del Negocio para la minización del riesgo de interrupción de la actividad.</v>
      </c>
      <c r="E67" s="155"/>
      <c r="F67" s="81">
        <f>'[8]Tabla Resultados GDHE'!$I$16</f>
        <v>9.0740740740740712E-3</v>
      </c>
      <c r="G67" s="155"/>
      <c r="H67" s="81">
        <f>'[3]Tabla Resultados FC'!$G$67</f>
        <v>1.0000000000000002</v>
      </c>
      <c r="I67" s="102">
        <f t="shared" si="1"/>
        <v>9.0740740740740729E-3</v>
      </c>
      <c r="J67" s="176"/>
    </row>
    <row r="68" spans="2:10">
      <c r="B68" s="163"/>
      <c r="C68" s="58" t="str">
        <f>'[8]Tabla Resultados GDHE'!$E$17</f>
        <v>GDHE 3.3</v>
      </c>
      <c r="D68" s="59" t="str">
        <f>'[8]Tabla Resultados GDHE'!$F$17</f>
        <v>Alianzas público-privadas</v>
      </c>
      <c r="E68" s="155"/>
      <c r="F68" s="81">
        <f>'[8]Tabla Resultados GDHE'!$I$17</f>
        <v>1.037037037037037E-2</v>
      </c>
      <c r="G68" s="155"/>
      <c r="H68" s="81">
        <f>'[3]Tabla Resultados FC'!$G$68</f>
        <v>1.0000000000000002</v>
      </c>
      <c r="I68" s="102">
        <f t="shared" si="1"/>
        <v>1.0370370370370372E-2</v>
      </c>
      <c r="J68" s="176"/>
    </row>
    <row r="69" spans="2:10" ht="28.8">
      <c r="B69" s="163"/>
      <c r="C69" s="58" t="str">
        <f>'[8]Tabla Resultados GDHE'!$E$18</f>
        <v>GDHE 4.1</v>
      </c>
      <c r="D69" s="59" t="str">
        <f>'[8]Tabla Resultados GDHE'!$F$18</f>
        <v>Vulnerabilidad asociada a las y los trabajadores de aquellos ámbitos laborales más vulnerables ante los impactos del cambio climático</v>
      </c>
      <c r="E69" s="155"/>
      <c r="F69" s="81">
        <f>'[8]Tabla Resultados GDHE'!$I$18</f>
        <v>9.2592592592592587E-3</v>
      </c>
      <c r="G69" s="155"/>
      <c r="H69" s="81">
        <f>'[3]Tabla Resultados FC'!$G$69</f>
        <v>1.0000000000000002</v>
      </c>
      <c r="I69" s="102">
        <f t="shared" si="1"/>
        <v>9.2592592592592605E-3</v>
      </c>
      <c r="J69" s="176"/>
    </row>
    <row r="70" spans="2:10" ht="15" thickBot="1">
      <c r="B70" s="138"/>
      <c r="C70" s="66" t="str">
        <f>'[8]Tabla Resultados GDHE'!$E$19</f>
        <v>GDHE 4.2</v>
      </c>
      <c r="D70" s="97" t="str">
        <f>'[8]Tabla Resultados GDHE'!$F$19</f>
        <v>Empleo verde</v>
      </c>
      <c r="E70" s="156"/>
      <c r="F70" s="82">
        <f>'[8]Tabla Resultados GDHE'!$I$19</f>
        <v>9.2592592592592587E-3</v>
      </c>
      <c r="G70" s="156"/>
      <c r="H70" s="81">
        <f>'[3]Tabla Resultados FC'!$G$70</f>
        <v>1.0000000000000002</v>
      </c>
      <c r="I70" s="102">
        <f t="shared" si="1"/>
        <v>9.2592592592592605E-3</v>
      </c>
      <c r="J70" s="177"/>
    </row>
    <row r="71" spans="2:10" ht="18.600000000000001" thickBot="1">
      <c r="D71" s="104"/>
      <c r="E71" s="123">
        <f>SUM(E3:E54)</f>
        <v>0.99999999999999989</v>
      </c>
      <c r="F71" s="123">
        <f>SUM(F3:F70)</f>
        <v>1.0001000000000002</v>
      </c>
      <c r="G71" s="123">
        <f>SUM(G3:G70)</f>
        <v>1.0000999999999998</v>
      </c>
      <c r="I71" s="123">
        <f>SUM(I3:I70)</f>
        <v>1.0001000000000002</v>
      </c>
      <c r="J71" s="123">
        <f>SUM(J3:J70)</f>
        <v>1.0001</v>
      </c>
    </row>
  </sheetData>
  <sheetProtection password="C1EC" sheet="1" objects="1" scenarios="1"/>
  <mergeCells count="25">
    <mergeCell ref="J54:J70"/>
    <mergeCell ref="J3:J9"/>
    <mergeCell ref="J10:J21"/>
    <mergeCell ref="J22:J33"/>
    <mergeCell ref="J34:J41"/>
    <mergeCell ref="J42:J53"/>
    <mergeCell ref="G3:G9"/>
    <mergeCell ref="G22:G33"/>
    <mergeCell ref="G34:G41"/>
    <mergeCell ref="G42:G53"/>
    <mergeCell ref="G54:G70"/>
    <mergeCell ref="G10:G21"/>
    <mergeCell ref="B54:B70"/>
    <mergeCell ref="C2:D2"/>
    <mergeCell ref="B10:B21"/>
    <mergeCell ref="B2:B9"/>
    <mergeCell ref="B22:B33"/>
    <mergeCell ref="B34:B41"/>
    <mergeCell ref="B42:B53"/>
    <mergeCell ref="E54:E70"/>
    <mergeCell ref="E3:E9"/>
    <mergeCell ref="E10:E21"/>
    <mergeCell ref="E22:E33"/>
    <mergeCell ref="E34:E41"/>
    <mergeCell ref="E42:E5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AR143"/>
  <sheetViews>
    <sheetView topLeftCell="T1" zoomScale="70" zoomScaleNormal="70" workbookViewId="0">
      <selection activeCell="AS30" sqref="AS30"/>
    </sheetView>
  </sheetViews>
  <sheetFormatPr baseColWidth="10" defaultRowHeight="14.4"/>
  <cols>
    <col min="2" max="2" width="61.6640625" customWidth="1"/>
    <col min="3" max="3" width="15.77734375" customWidth="1"/>
    <col min="4" max="4" width="8.88671875" customWidth="1"/>
    <col min="5" max="5" width="9.44140625" customWidth="1"/>
    <col min="6" max="6" width="11" customWidth="1"/>
    <col min="7" max="8" width="15.77734375" hidden="1" customWidth="1"/>
    <col min="9" max="9" width="15.6640625" customWidth="1"/>
    <col min="10" max="10" width="62.5546875" customWidth="1"/>
    <col min="11" max="11" width="13.6640625" customWidth="1"/>
    <col min="12" max="12" width="15.5546875" hidden="1" customWidth="1"/>
    <col min="13" max="13" width="8.88671875" customWidth="1"/>
    <col min="14" max="14" width="9.44140625" customWidth="1"/>
    <col min="15" max="15" width="11" customWidth="1"/>
    <col min="16" max="17" width="15.77734375" hidden="1" customWidth="1"/>
    <col min="18" max="18" width="14.44140625" customWidth="1"/>
    <col min="19" max="19" width="60.21875" customWidth="1"/>
    <col min="20" max="20" width="16.77734375" customWidth="1"/>
    <col min="21" max="21" width="19.5546875" hidden="1" customWidth="1"/>
    <col min="22" max="22" width="8.88671875" customWidth="1"/>
    <col min="23" max="23" width="9.44140625" customWidth="1"/>
    <col min="24" max="24" width="11" customWidth="1"/>
    <col min="25" max="26" width="15.77734375" hidden="1" customWidth="1"/>
    <col min="27" max="27" width="14.44140625" customWidth="1"/>
    <col min="28" max="28" width="39.88671875" customWidth="1"/>
    <col min="29" max="29" width="17.44140625" customWidth="1"/>
    <col min="30" max="30" width="15.5546875" hidden="1" customWidth="1"/>
    <col min="31" max="31" width="8.88671875" customWidth="1"/>
    <col min="32" max="32" width="9.44140625" customWidth="1"/>
    <col min="33" max="33" width="11" customWidth="1"/>
    <col min="34" max="35" width="15.77734375" hidden="1" customWidth="1"/>
    <col min="36" max="36" width="14.44140625" customWidth="1"/>
    <col min="37" max="37" width="19.109375" customWidth="1"/>
    <col min="38" max="42" width="11.5546875" customWidth="1"/>
  </cols>
  <sheetData>
    <row r="1" spans="1:44" s="4" customFormat="1" ht="43.2" customHeight="1">
      <c r="A1" s="5"/>
      <c r="B1" s="5"/>
      <c r="C1" s="25" t="s">
        <v>128</v>
      </c>
      <c r="D1" s="130" t="s">
        <v>141</v>
      </c>
      <c r="E1" s="131"/>
      <c r="F1" s="132"/>
      <c r="G1" s="128" t="s">
        <v>132</v>
      </c>
      <c r="H1" s="126" t="s">
        <v>37</v>
      </c>
      <c r="I1" s="136" t="s">
        <v>130</v>
      </c>
      <c r="J1" s="42"/>
      <c r="K1" s="25" t="s">
        <v>128</v>
      </c>
      <c r="L1" s="132"/>
      <c r="M1" s="130" t="s">
        <v>138</v>
      </c>
      <c r="N1" s="131"/>
      <c r="O1" s="132"/>
      <c r="P1" s="128" t="s">
        <v>132</v>
      </c>
      <c r="Q1" s="126" t="s">
        <v>37</v>
      </c>
      <c r="R1" s="128" t="s">
        <v>129</v>
      </c>
      <c r="S1" s="42"/>
      <c r="T1" s="37" t="s">
        <v>128</v>
      </c>
      <c r="U1" s="25"/>
      <c r="V1" s="130" t="s">
        <v>139</v>
      </c>
      <c r="W1" s="131"/>
      <c r="X1" s="132"/>
      <c r="Y1" s="128" t="s">
        <v>132</v>
      </c>
      <c r="Z1" s="126" t="s">
        <v>37</v>
      </c>
      <c r="AA1" s="128" t="s">
        <v>131</v>
      </c>
      <c r="AB1" s="42"/>
      <c r="AC1" s="37" t="s">
        <v>128</v>
      </c>
      <c r="AD1" s="37"/>
      <c r="AE1" s="130" t="s">
        <v>140</v>
      </c>
      <c r="AF1" s="131"/>
      <c r="AG1" s="132"/>
      <c r="AH1" s="128" t="s">
        <v>132</v>
      </c>
      <c r="AI1" s="126" t="s">
        <v>37</v>
      </c>
      <c r="AJ1" s="128" t="s">
        <v>134</v>
      </c>
      <c r="AK1" s="128" t="s">
        <v>136</v>
      </c>
    </row>
    <row r="2" spans="1:44" s="4" customFormat="1">
      <c r="A2" s="26" t="str">
        <f>'Evaluacion Sistemica'!C10</f>
        <v>MOT.1.1</v>
      </c>
      <c r="B2" s="26" t="str">
        <f>'Evaluacion Sistemica'!D10</f>
        <v xml:space="preserve"> IV-A Elemento estructurante del territorio</v>
      </c>
      <c r="C2" s="29">
        <f>100%/4</f>
        <v>0.25</v>
      </c>
      <c r="D2" s="133"/>
      <c r="E2" s="134"/>
      <c r="F2" s="135"/>
      <c r="G2" s="129"/>
      <c r="H2" s="127"/>
      <c r="I2" s="136"/>
      <c r="J2" s="42" t="str">
        <f>B2</f>
        <v xml:space="preserve"> IV-A Elemento estructurante del territorio</v>
      </c>
      <c r="K2" s="29">
        <f>100%/4</f>
        <v>0.25</v>
      </c>
      <c r="L2" s="135"/>
      <c r="M2" s="133"/>
      <c r="N2" s="134"/>
      <c r="O2" s="135"/>
      <c r="P2" s="129"/>
      <c r="Q2" s="127"/>
      <c r="R2" s="129"/>
      <c r="S2" s="42" t="str">
        <f>B2</f>
        <v xml:space="preserve"> IV-A Elemento estructurante del territorio</v>
      </c>
      <c r="T2" s="38">
        <f>100%/4</f>
        <v>0.25</v>
      </c>
      <c r="U2" s="29"/>
      <c r="V2" s="133"/>
      <c r="W2" s="134"/>
      <c r="X2" s="135"/>
      <c r="Y2" s="129"/>
      <c r="Z2" s="127"/>
      <c r="AA2" s="129"/>
      <c r="AB2" s="42" t="str">
        <f>J2</f>
        <v xml:space="preserve"> IV-A Elemento estructurante del territorio</v>
      </c>
      <c r="AC2" s="38">
        <f>100%/4</f>
        <v>0.25</v>
      </c>
      <c r="AD2" s="38"/>
      <c r="AE2" s="133"/>
      <c r="AF2" s="134"/>
      <c r="AG2" s="135"/>
      <c r="AH2" s="129"/>
      <c r="AI2" s="127"/>
      <c r="AJ2" s="129"/>
      <c r="AK2" s="129"/>
      <c r="AO2" s="183" t="s">
        <v>151</v>
      </c>
      <c r="AP2" s="184"/>
    </row>
    <row r="3" spans="1:44" s="4" customFormat="1" ht="14.4" customHeight="1">
      <c r="A3" s="5"/>
      <c r="B3" s="5"/>
      <c r="C3" s="5"/>
      <c r="D3" s="7" t="s">
        <v>33</v>
      </c>
      <c r="E3" s="7" t="s">
        <v>34</v>
      </c>
      <c r="F3" s="7" t="s">
        <v>35</v>
      </c>
      <c r="G3" s="5"/>
      <c r="H3" s="5"/>
      <c r="I3" s="5"/>
      <c r="J3" s="5"/>
      <c r="K3" s="5"/>
      <c r="L3" s="5"/>
      <c r="M3" s="7" t="s">
        <v>33</v>
      </c>
      <c r="N3" s="7" t="s">
        <v>34</v>
      </c>
      <c r="O3" s="7" t="s">
        <v>35</v>
      </c>
      <c r="P3" s="5"/>
      <c r="Q3" s="5"/>
      <c r="R3" s="5"/>
      <c r="S3" s="5"/>
      <c r="T3" s="5"/>
      <c r="U3" s="5"/>
      <c r="V3" s="7" t="s">
        <v>33</v>
      </c>
      <c r="W3" s="7" t="s">
        <v>34</v>
      </c>
      <c r="X3" s="7" t="s">
        <v>35</v>
      </c>
      <c r="Y3" s="5"/>
      <c r="Z3" s="5"/>
      <c r="AA3" s="5"/>
      <c r="AB3" s="5"/>
      <c r="AC3" s="5"/>
      <c r="AD3" s="5"/>
      <c r="AE3" s="7" t="s">
        <v>33</v>
      </c>
      <c r="AF3" s="7" t="s">
        <v>34</v>
      </c>
      <c r="AG3" s="7" t="s">
        <v>35</v>
      </c>
      <c r="AH3" s="5"/>
      <c r="AI3" s="5"/>
      <c r="AJ3" s="5"/>
      <c r="AK3" s="5"/>
      <c r="AN3" s="50" t="str">
        <f>A2</f>
        <v>MOT.1.1</v>
      </c>
      <c r="AO3" s="46">
        <f>C2+K2+T2+AC2</f>
        <v>1</v>
      </c>
      <c r="AP3" s="46">
        <f>C10+K10+T10+AC10</f>
        <v>1</v>
      </c>
      <c r="AQ3" s="47" t="str">
        <f>IF(AO3=AP3,"Correcto")</f>
        <v>Correcto</v>
      </c>
    </row>
    <row r="4" spans="1:44" s="4" customFormat="1" ht="13.8" hidden="1" customHeight="1">
      <c r="A4" s="5"/>
      <c r="B4" s="5"/>
      <c r="C4" s="35"/>
      <c r="D4" s="8">
        <f>C5*50%</f>
        <v>4.1666666666666664E-2</v>
      </c>
      <c r="E4" s="8">
        <f>C5*75%</f>
        <v>6.25E-2</v>
      </c>
      <c r="F4" s="8">
        <f>C5*100%</f>
        <v>8.3333333333333329E-2</v>
      </c>
      <c r="G4" s="5"/>
      <c r="H4" s="5"/>
      <c r="I4" s="5"/>
      <c r="J4" s="5"/>
      <c r="K4" s="5"/>
      <c r="L4" s="5"/>
      <c r="M4" s="8">
        <f>K5*50%</f>
        <v>4.1666666666666664E-2</v>
      </c>
      <c r="N4" s="8">
        <f>K5*75%</f>
        <v>6.25E-2</v>
      </c>
      <c r="O4" s="8">
        <f>K5*100%</f>
        <v>8.3333333333333329E-2</v>
      </c>
      <c r="P4" s="5"/>
      <c r="Q4" s="5"/>
      <c r="R4" s="5"/>
      <c r="S4" s="5"/>
      <c r="T4" s="35"/>
      <c r="U4" s="5"/>
      <c r="V4" s="8">
        <f>T5*50%</f>
        <v>4.1666666666666664E-2</v>
      </c>
      <c r="W4" s="8">
        <f>T5*75%</f>
        <v>6.25E-2</v>
      </c>
      <c r="X4" s="8">
        <f>T5*100%</f>
        <v>8.3333333333333329E-2</v>
      </c>
      <c r="Y4" s="5"/>
      <c r="Z4" s="5"/>
      <c r="AA4" s="5"/>
      <c r="AB4" s="5"/>
      <c r="AC4" s="5"/>
      <c r="AD4" s="5"/>
      <c r="AE4" s="8">
        <f>AC5*50%</f>
        <v>4.1666666666666664E-2</v>
      </c>
      <c r="AF4" s="8">
        <f>AC5*75%</f>
        <v>6.25E-2</v>
      </c>
      <c r="AG4" s="8">
        <f>AC5*100%</f>
        <v>8.3333333333333329E-2</v>
      </c>
      <c r="AH4" s="5"/>
      <c r="AI4" s="5"/>
      <c r="AJ4" s="5"/>
      <c r="AK4" s="5"/>
      <c r="AN4" s="45"/>
      <c r="AO4" s="48"/>
      <c r="AP4" s="48"/>
      <c r="AQ4" s="47" t="str">
        <f t="shared" ref="AQ4:AQ21" si="0">IF(AO4=AP4,"Correcto")</f>
        <v>Correcto</v>
      </c>
    </row>
    <row r="5" spans="1:44" s="4" customFormat="1" ht="28.8">
      <c r="A5" s="5"/>
      <c r="B5" s="36" t="s">
        <v>142</v>
      </c>
      <c r="C5" s="6">
        <f>C2/3</f>
        <v>8.3333333333333329E-2</v>
      </c>
      <c r="D5" s="19"/>
      <c r="E5" s="19"/>
      <c r="F5" s="19"/>
      <c r="G5" s="9">
        <v>3</v>
      </c>
      <c r="H5" s="10">
        <f>INDEX(D4:F4,G5)</f>
        <v>8.3333333333333329E-2</v>
      </c>
      <c r="I5" s="11">
        <f>H5</f>
        <v>8.3333333333333329E-2</v>
      </c>
      <c r="J5" s="36" t="s">
        <v>145</v>
      </c>
      <c r="K5" s="6">
        <f>K2/3</f>
        <v>8.3333333333333329E-2</v>
      </c>
      <c r="L5" s="9" t="e">
        <f>IF(#REF!="Sí",1)+IF(#REF!="No",0)</f>
        <v>#REF!</v>
      </c>
      <c r="M5" s="19"/>
      <c r="N5" s="19"/>
      <c r="O5" s="19"/>
      <c r="P5" s="9">
        <v>3</v>
      </c>
      <c r="Q5" s="10">
        <f>INDEX(M4:O4,P5)</f>
        <v>8.3333333333333329E-2</v>
      </c>
      <c r="R5" s="11">
        <f>Q5</f>
        <v>8.3333333333333329E-2</v>
      </c>
      <c r="S5" s="36" t="s">
        <v>147</v>
      </c>
      <c r="T5" s="6">
        <f>T2/3</f>
        <v>8.3333333333333329E-2</v>
      </c>
      <c r="U5" s="9" t="e">
        <f>IF(#REF!="Sí",1)+IF(#REF!="No",0)</f>
        <v>#REF!</v>
      </c>
      <c r="V5" s="19"/>
      <c r="W5" s="19"/>
      <c r="X5" s="19"/>
      <c r="Y5" s="9">
        <v>3</v>
      </c>
      <c r="Z5" s="10">
        <f>INDEX(V4:X4,Y5)</f>
        <v>8.3333333333333329E-2</v>
      </c>
      <c r="AA5" s="11">
        <f>Z5</f>
        <v>8.3333333333333329E-2</v>
      </c>
      <c r="AB5" s="36" t="s">
        <v>149</v>
      </c>
      <c r="AC5" s="6">
        <f>AC2/3</f>
        <v>8.3333333333333329E-2</v>
      </c>
      <c r="AD5" s="9" t="e">
        <f>IF(#REF!="Sí",1)+IF(#REF!="No",0)</f>
        <v>#REF!</v>
      </c>
      <c r="AE5" s="19"/>
      <c r="AF5" s="19"/>
      <c r="AG5" s="19"/>
      <c r="AH5" s="9">
        <v>3</v>
      </c>
      <c r="AI5" s="10">
        <f>INDEX(AE4:AG4,AH5)</f>
        <v>8.3333333333333329E-2</v>
      </c>
      <c r="AJ5" s="11">
        <f>AI5</f>
        <v>8.3333333333333329E-2</v>
      </c>
      <c r="AK5" s="12"/>
      <c r="AN5" s="50" t="str">
        <f>A14</f>
        <v>TPB.1.2</v>
      </c>
      <c r="AO5" s="46">
        <f>C14+K14+T14+AC14</f>
        <v>1</v>
      </c>
      <c r="AP5" s="46">
        <f>C22+K22+T22+AC22</f>
        <v>1</v>
      </c>
      <c r="AQ5" s="47" t="str">
        <f t="shared" si="0"/>
        <v>Correcto</v>
      </c>
    </row>
    <row r="6" spans="1:44" s="4" customFormat="1" ht="17.399999999999999" hidden="1" customHeight="1">
      <c r="A6" s="5"/>
      <c r="B6" s="28"/>
      <c r="C6" s="28"/>
      <c r="D6" s="8">
        <f>C7*50%</f>
        <v>4.1666666666666664E-2</v>
      </c>
      <c r="E6" s="8">
        <f>C7*75%</f>
        <v>6.25E-2</v>
      </c>
      <c r="F6" s="8">
        <f>C7*100%</f>
        <v>8.3333333333333329E-2</v>
      </c>
      <c r="G6" s="15"/>
      <c r="H6" s="15"/>
      <c r="I6" s="16"/>
      <c r="J6" s="28"/>
      <c r="K6" s="28"/>
      <c r="L6" s="17"/>
      <c r="M6" s="8">
        <f>K7*50%</f>
        <v>4.1666666666666664E-2</v>
      </c>
      <c r="N6" s="8">
        <f>K7*75%</f>
        <v>6.25E-2</v>
      </c>
      <c r="O6" s="8">
        <f>K7*100%</f>
        <v>8.3333333333333329E-2</v>
      </c>
      <c r="P6" s="15"/>
      <c r="Q6" s="15"/>
      <c r="R6" s="16"/>
      <c r="S6" s="28"/>
      <c r="T6" s="28"/>
      <c r="U6" s="17"/>
      <c r="V6" s="8">
        <f>T7*50%</f>
        <v>4.1666666666666664E-2</v>
      </c>
      <c r="W6" s="8">
        <f>T7*75%</f>
        <v>6.25E-2</v>
      </c>
      <c r="X6" s="8">
        <f>T7*100%</f>
        <v>8.3333333333333329E-2</v>
      </c>
      <c r="Y6" s="15"/>
      <c r="Z6" s="15"/>
      <c r="AA6" s="16"/>
      <c r="AB6" s="28"/>
      <c r="AC6" s="28"/>
      <c r="AD6" s="17"/>
      <c r="AE6" s="8">
        <f>AC7*50%</f>
        <v>4.1666666666666664E-2</v>
      </c>
      <c r="AF6" s="8">
        <f>AC7*75%</f>
        <v>6.25E-2</v>
      </c>
      <c r="AG6" s="8">
        <f>AC7*100%</f>
        <v>8.3333333333333329E-2</v>
      </c>
      <c r="AH6" s="15"/>
      <c r="AI6" s="15"/>
      <c r="AJ6" s="16"/>
      <c r="AK6" s="5"/>
      <c r="AN6" s="45"/>
      <c r="AO6" s="48"/>
      <c r="AP6" s="48"/>
      <c r="AQ6" s="47" t="str">
        <f t="shared" si="0"/>
        <v>Correcto</v>
      </c>
    </row>
    <row r="7" spans="1:44" s="4" customFormat="1" ht="72.599999999999994" thickBot="1">
      <c r="A7" s="5"/>
      <c r="B7" s="36" t="s">
        <v>143</v>
      </c>
      <c r="C7" s="6">
        <f>C2/3</f>
        <v>8.3333333333333329E-2</v>
      </c>
      <c r="D7" s="19"/>
      <c r="E7" s="19"/>
      <c r="F7" s="19"/>
      <c r="G7" s="9">
        <v>3</v>
      </c>
      <c r="H7" s="10">
        <f>INDEX(D6:F6,G7)</f>
        <v>8.3333333333333329E-2</v>
      </c>
      <c r="I7" s="11">
        <f>H7</f>
        <v>8.3333333333333329E-2</v>
      </c>
      <c r="J7" s="36" t="s">
        <v>148</v>
      </c>
      <c r="K7" s="6">
        <f>K2/3</f>
        <v>8.3333333333333329E-2</v>
      </c>
      <c r="L7" s="9" t="e">
        <f>IF(#REF!="Sí",1)+IF(#REF!="No",0)</f>
        <v>#REF!</v>
      </c>
      <c r="M7" s="19"/>
      <c r="N7" s="19"/>
      <c r="O7" s="19"/>
      <c r="P7" s="9">
        <v>3</v>
      </c>
      <c r="Q7" s="10">
        <f>INDEX(M6:O6,P7)</f>
        <v>8.3333333333333329E-2</v>
      </c>
      <c r="R7" s="11">
        <f>Q7</f>
        <v>8.3333333333333329E-2</v>
      </c>
      <c r="S7" s="36" t="s">
        <v>135</v>
      </c>
      <c r="T7" s="6">
        <f>T2/3</f>
        <v>8.3333333333333329E-2</v>
      </c>
      <c r="U7" s="9" t="e">
        <f>IF(#REF!="Sí",1)+IF(#REF!="No",0)</f>
        <v>#REF!</v>
      </c>
      <c r="V7" s="19"/>
      <c r="W7" s="19"/>
      <c r="X7" s="19"/>
      <c r="Y7" s="9">
        <v>3</v>
      </c>
      <c r="Z7" s="10">
        <f>INDEX(V6:X6,Y7)</f>
        <v>8.3333333333333329E-2</v>
      </c>
      <c r="AA7" s="11">
        <f>Z7</f>
        <v>8.3333333333333329E-2</v>
      </c>
      <c r="AB7" s="36" t="s">
        <v>133</v>
      </c>
      <c r="AC7" s="6">
        <f>AC2/3</f>
        <v>8.3333333333333329E-2</v>
      </c>
      <c r="AD7" s="9" t="e">
        <f>IF(#REF!="Sí",1)+IF(#REF!="No",0)</f>
        <v>#REF!</v>
      </c>
      <c r="AE7" s="19"/>
      <c r="AF7" s="19"/>
      <c r="AG7" s="19"/>
      <c r="AH7" s="9">
        <v>3</v>
      </c>
      <c r="AI7" s="10">
        <f>INDEX(AE6:AG6,AH7)</f>
        <v>8.3333333333333329E-2</v>
      </c>
      <c r="AJ7" s="11">
        <f>AI7</f>
        <v>8.3333333333333329E-2</v>
      </c>
      <c r="AK7" s="5"/>
      <c r="AN7" s="50" t="str">
        <f>A25</f>
        <v>TPB.1.3</v>
      </c>
      <c r="AO7" s="46">
        <f>C25+K25+T25+AC25</f>
        <v>1</v>
      </c>
      <c r="AP7" s="46">
        <f>C33+K33+T33+AC33</f>
        <v>1</v>
      </c>
      <c r="AQ7" s="47" t="str">
        <f t="shared" si="0"/>
        <v>Correcto</v>
      </c>
    </row>
    <row r="8" spans="1:44" s="4" customFormat="1" ht="14.4" hidden="1" customHeight="1" thickBot="1">
      <c r="A8" s="5"/>
      <c r="B8" s="28"/>
      <c r="C8" s="28"/>
      <c r="D8" s="8">
        <f>C9*50%</f>
        <v>4.1666666666666664E-2</v>
      </c>
      <c r="E8" s="8">
        <f>C9*75%</f>
        <v>6.25E-2</v>
      </c>
      <c r="F8" s="8">
        <f>C9*100%</f>
        <v>8.3333333333333329E-2</v>
      </c>
      <c r="G8" s="15"/>
      <c r="H8" s="15"/>
      <c r="I8" s="16"/>
      <c r="J8" s="28"/>
      <c r="K8" s="28"/>
      <c r="L8" s="17"/>
      <c r="M8" s="8">
        <f>K9*50%</f>
        <v>4.1666666666666664E-2</v>
      </c>
      <c r="N8" s="8">
        <f>K9*75%</f>
        <v>6.25E-2</v>
      </c>
      <c r="O8" s="8">
        <f>K9*100%</f>
        <v>8.3333333333333329E-2</v>
      </c>
      <c r="P8" s="15"/>
      <c r="Q8" s="15"/>
      <c r="R8" s="16"/>
      <c r="S8" s="28"/>
      <c r="T8" s="28"/>
      <c r="U8" s="17"/>
      <c r="V8" s="8">
        <f>T9*50%</f>
        <v>4.1666666666666664E-2</v>
      </c>
      <c r="W8" s="8">
        <f>T9*75%</f>
        <v>6.25E-2</v>
      </c>
      <c r="X8" s="8">
        <f>T9*100%</f>
        <v>8.3333333333333329E-2</v>
      </c>
      <c r="Y8" s="15"/>
      <c r="Z8" s="15"/>
      <c r="AA8" s="16"/>
      <c r="AB8" s="28"/>
      <c r="AC8" s="28"/>
      <c r="AD8" s="17"/>
      <c r="AE8" s="8">
        <f>AC9*50%</f>
        <v>4.1666666666666664E-2</v>
      </c>
      <c r="AF8" s="8">
        <f>AC9*75%</f>
        <v>6.25E-2</v>
      </c>
      <c r="AG8" s="8">
        <f>AC9*100%</f>
        <v>8.3333333333333329E-2</v>
      </c>
      <c r="AH8" s="15"/>
      <c r="AI8" s="15"/>
      <c r="AJ8" s="16"/>
      <c r="AK8" s="5"/>
      <c r="AN8" s="45"/>
      <c r="AO8" s="48"/>
      <c r="AP8" s="48"/>
      <c r="AQ8" s="47" t="str">
        <f t="shared" si="0"/>
        <v>Correcto</v>
      </c>
    </row>
    <row r="9" spans="1:44" s="4" customFormat="1" ht="29.4" thickBot="1">
      <c r="A9" s="5"/>
      <c r="B9" s="36" t="s">
        <v>144</v>
      </c>
      <c r="C9" s="6">
        <f>C2/3</f>
        <v>8.3333333333333329E-2</v>
      </c>
      <c r="D9" s="19"/>
      <c r="E9" s="19"/>
      <c r="F9" s="19"/>
      <c r="G9" s="9">
        <v>3</v>
      </c>
      <c r="H9" s="10">
        <f>INDEX(D8:F8,G9)</f>
        <v>8.3333333333333329E-2</v>
      </c>
      <c r="I9" s="11">
        <f>H9</f>
        <v>8.3333333333333329E-2</v>
      </c>
      <c r="J9" s="36" t="s">
        <v>146</v>
      </c>
      <c r="K9" s="6">
        <f>K2/3</f>
        <v>8.3333333333333329E-2</v>
      </c>
      <c r="L9" s="9" t="e">
        <f>IF(#REF!="Sí",1)+IF(#REF!="No",0)</f>
        <v>#REF!</v>
      </c>
      <c r="M9" s="19"/>
      <c r="N9" s="19"/>
      <c r="O9" s="19"/>
      <c r="P9" s="9">
        <v>3</v>
      </c>
      <c r="Q9" s="10">
        <f>INDEX(M8:O8,P9)</f>
        <v>8.3333333333333329E-2</v>
      </c>
      <c r="R9" s="11">
        <f>Q9</f>
        <v>8.3333333333333329E-2</v>
      </c>
      <c r="S9" s="36" t="s">
        <v>135</v>
      </c>
      <c r="T9" s="6">
        <f>T2/3</f>
        <v>8.3333333333333329E-2</v>
      </c>
      <c r="U9" s="32" t="e">
        <f>IF(#REF!="Sí",1)+IF(#REF!="No",0)</f>
        <v>#REF!</v>
      </c>
      <c r="V9" s="19"/>
      <c r="W9" s="19"/>
      <c r="X9" s="19"/>
      <c r="Y9" s="9">
        <v>3</v>
      </c>
      <c r="Z9" s="10">
        <f>INDEX(V8:X8,Y9)</f>
        <v>8.3333333333333329E-2</v>
      </c>
      <c r="AA9" s="11">
        <f>Z9</f>
        <v>8.3333333333333329E-2</v>
      </c>
      <c r="AB9" s="36" t="s">
        <v>150</v>
      </c>
      <c r="AC9" s="6">
        <f>AC2/3</f>
        <v>8.3333333333333329E-2</v>
      </c>
      <c r="AD9" s="9" t="e">
        <f>IF(#REF!="Sí",1)+IF(#REF!="No",0)</f>
        <v>#REF!</v>
      </c>
      <c r="AE9" s="19"/>
      <c r="AF9" s="19"/>
      <c r="AG9" s="19"/>
      <c r="AH9" s="9">
        <v>3</v>
      </c>
      <c r="AI9" s="10">
        <f>INDEX(AE8:AG8,AH9)</f>
        <v>8.3333333333333329E-2</v>
      </c>
      <c r="AJ9" s="11">
        <f>AI9</f>
        <v>8.3333333333333329E-2</v>
      </c>
      <c r="AK9" s="13">
        <f>SUM(I10,R10,AA10,AJ10)</f>
        <v>1</v>
      </c>
      <c r="AN9" s="50" t="str">
        <f>A36</f>
        <v>TPB.2.1</v>
      </c>
      <c r="AO9" s="46">
        <f>C36+K36+T36+AC36</f>
        <v>1</v>
      </c>
      <c r="AP9" s="46">
        <f>C44+K44+T44+AC44</f>
        <v>1</v>
      </c>
      <c r="AQ9" s="47" t="str">
        <f t="shared" si="0"/>
        <v>Correcto</v>
      </c>
    </row>
    <row r="10" spans="1:44" s="4" customFormat="1" ht="14.4" customHeight="1">
      <c r="A10" s="5"/>
      <c r="B10" s="28"/>
      <c r="C10" s="34">
        <f>SUM(C5:C9)</f>
        <v>0.25</v>
      </c>
      <c r="D10" s="28"/>
      <c r="E10" s="28"/>
      <c r="F10" s="28"/>
      <c r="G10" s="28"/>
      <c r="H10" s="28"/>
      <c r="I10" s="34">
        <f>I5+I7+I9</f>
        <v>0.25</v>
      </c>
      <c r="J10" s="28"/>
      <c r="K10" s="34">
        <f>SUM(K5:K9)</f>
        <v>0.25</v>
      </c>
      <c r="L10"/>
      <c r="M10"/>
      <c r="N10"/>
      <c r="O10"/>
      <c r="P10"/>
      <c r="Q10"/>
      <c r="R10" s="34">
        <f>R5+R7+R9</f>
        <v>0.25</v>
      </c>
      <c r="S10" s="28"/>
      <c r="T10" s="34">
        <f>SUM(T5:T9)</f>
        <v>0.25</v>
      </c>
      <c r="U10" s="34" t="e">
        <f>SUM(U5:U9)</f>
        <v>#REF!</v>
      </c>
      <c r="V10"/>
      <c r="W10"/>
      <c r="X10"/>
      <c r="Y10"/>
      <c r="Z10"/>
      <c r="AA10" s="34">
        <f>AA5+AA7+AA9</f>
        <v>0.25</v>
      </c>
      <c r="AB10" s="28"/>
      <c r="AC10" s="34">
        <f>SUM(AC5:AC9)</f>
        <v>0.25</v>
      </c>
      <c r="AD10"/>
      <c r="AE10"/>
      <c r="AF10"/>
      <c r="AG10"/>
      <c r="AH10"/>
      <c r="AI10"/>
      <c r="AJ10" s="34">
        <f>AJ5+AJ7+AJ9</f>
        <v>0.25</v>
      </c>
      <c r="AK10" s="5"/>
      <c r="AN10" s="50" t="str">
        <f>A47</f>
        <v>TPB.3.1</v>
      </c>
      <c r="AO10" s="46">
        <f>C47+K47+T47+AC47</f>
        <v>1</v>
      </c>
      <c r="AP10" s="46">
        <f>C55+K55+T55+AC55</f>
        <v>1</v>
      </c>
      <c r="AQ10" s="47" t="str">
        <f t="shared" si="0"/>
        <v>Correcto</v>
      </c>
    </row>
    <row r="11" spans="1:44" s="4" customFormat="1">
      <c r="A11"/>
      <c r="B11" s="28"/>
      <c r="C11" s="28"/>
      <c r="D11" s="28"/>
      <c r="E11" s="28"/>
      <c r="F11" s="28"/>
      <c r="G11" s="28"/>
      <c r="H11" s="28"/>
      <c r="I11" s="41"/>
      <c r="J11" s="28"/>
      <c r="K11" s="28"/>
      <c r="L11"/>
      <c r="M11"/>
      <c r="N11"/>
      <c r="O11"/>
      <c r="P11"/>
      <c r="Q11"/>
      <c r="R11"/>
      <c r="S11" s="28"/>
      <c r="T11" s="28"/>
      <c r="U11"/>
      <c r="V11"/>
      <c r="W11"/>
      <c r="X11"/>
      <c r="Y11"/>
      <c r="Z11"/>
      <c r="AA11" s="31"/>
      <c r="AB11" s="14"/>
      <c r="AC11" s="14"/>
      <c r="AD11"/>
      <c r="AE11"/>
      <c r="AF11"/>
      <c r="AG11"/>
      <c r="AH11"/>
      <c r="AI11"/>
      <c r="AJ11" s="31"/>
      <c r="AK11"/>
      <c r="AL11"/>
      <c r="AN11" s="50" t="str">
        <f>A58</f>
        <v>TPB.4.1</v>
      </c>
      <c r="AO11" s="46">
        <f>C58+K58+T58+AC58</f>
        <v>1</v>
      </c>
      <c r="AP11" s="46">
        <f>C66+K66+T66+AC66</f>
        <v>1</v>
      </c>
      <c r="AQ11" s="47" t="str">
        <f t="shared" si="0"/>
        <v>Correcto</v>
      </c>
    </row>
    <row r="12" spans="1:44">
      <c r="B12" s="28"/>
      <c r="C12" s="28"/>
      <c r="D12" s="28"/>
      <c r="E12" s="28"/>
      <c r="F12" s="28"/>
      <c r="G12" s="28"/>
      <c r="T12" s="28"/>
      <c r="AN12" s="50" t="str">
        <f>A69</f>
        <v>TPB.4.2</v>
      </c>
      <c r="AO12" s="46">
        <f>C69+K69+T69+AC69</f>
        <v>1</v>
      </c>
      <c r="AP12" s="46">
        <f>C77+K77+T77+AC77</f>
        <v>1</v>
      </c>
      <c r="AQ12" s="47" t="str">
        <f t="shared" si="0"/>
        <v>Correcto</v>
      </c>
      <c r="AR12" s="4"/>
    </row>
    <row r="13" spans="1:44" ht="28.8" customHeight="1">
      <c r="A13" s="5"/>
      <c r="B13" s="5"/>
      <c r="C13" s="25" t="s">
        <v>128</v>
      </c>
      <c r="D13" s="130" t="s">
        <v>137</v>
      </c>
      <c r="E13" s="131"/>
      <c r="F13" s="132"/>
      <c r="G13" s="128" t="s">
        <v>132</v>
      </c>
      <c r="H13" s="126" t="s">
        <v>37</v>
      </c>
      <c r="I13" s="136" t="s">
        <v>130</v>
      </c>
      <c r="J13" s="42"/>
      <c r="K13" s="25" t="s">
        <v>128</v>
      </c>
      <c r="L13" s="132"/>
      <c r="M13" s="130" t="s">
        <v>138</v>
      </c>
      <c r="N13" s="131"/>
      <c r="O13" s="132"/>
      <c r="P13" s="128" t="s">
        <v>132</v>
      </c>
      <c r="Q13" s="126" t="s">
        <v>37</v>
      </c>
      <c r="R13" s="128" t="s">
        <v>129</v>
      </c>
      <c r="S13" s="42"/>
      <c r="T13" s="37" t="s">
        <v>128</v>
      </c>
      <c r="U13" s="25"/>
      <c r="V13" s="130" t="s">
        <v>139</v>
      </c>
      <c r="W13" s="131"/>
      <c r="X13" s="132"/>
      <c r="Y13" s="128" t="s">
        <v>132</v>
      </c>
      <c r="Z13" s="126" t="s">
        <v>37</v>
      </c>
      <c r="AA13" s="128" t="s">
        <v>131</v>
      </c>
      <c r="AB13" s="42"/>
      <c r="AC13" s="37" t="s">
        <v>128</v>
      </c>
      <c r="AD13" s="37"/>
      <c r="AE13" s="130" t="s">
        <v>140</v>
      </c>
      <c r="AF13" s="131"/>
      <c r="AG13" s="132"/>
      <c r="AH13" s="128" t="s">
        <v>132</v>
      </c>
      <c r="AI13" s="126" t="s">
        <v>37</v>
      </c>
      <c r="AJ13" s="128" t="s">
        <v>134</v>
      </c>
      <c r="AK13" s="128" t="s">
        <v>136</v>
      </c>
      <c r="AN13" s="50" t="e">
        <f>A80</f>
        <v>#REF!</v>
      </c>
      <c r="AO13" s="46">
        <f>C80+K80+T80+AC80</f>
        <v>1</v>
      </c>
      <c r="AP13" s="46">
        <f>C88+K88+T88+AC88</f>
        <v>1</v>
      </c>
      <c r="AQ13" s="47" t="str">
        <f t="shared" si="0"/>
        <v>Correcto</v>
      </c>
      <c r="AR13" s="4"/>
    </row>
    <row r="14" spans="1:44" ht="28.8" customHeight="1">
      <c r="A14" s="26" t="str">
        <f>'Evaluacion Sistemica'!C4</f>
        <v>TPB.1.2</v>
      </c>
      <c r="B14" s="30" t="str">
        <f>'Evaluacion Sistemica'!D4</f>
        <v>Conservación, restauración y puesta en valor de los ecosistemas naturales frente al cambio climático</v>
      </c>
      <c r="C14" s="29">
        <f>100%/4</f>
        <v>0.25</v>
      </c>
      <c r="D14" s="133"/>
      <c r="E14" s="134"/>
      <c r="F14" s="135"/>
      <c r="G14" s="129"/>
      <c r="H14" s="127"/>
      <c r="I14" s="136"/>
      <c r="J14" s="42" t="str">
        <f>B14</f>
        <v>Conservación, restauración y puesta en valor de los ecosistemas naturales frente al cambio climático</v>
      </c>
      <c r="K14" s="29">
        <f>100%/4</f>
        <v>0.25</v>
      </c>
      <c r="L14" s="135"/>
      <c r="M14" s="133"/>
      <c r="N14" s="134"/>
      <c r="O14" s="135"/>
      <c r="P14" s="129"/>
      <c r="Q14" s="127"/>
      <c r="R14" s="129"/>
      <c r="S14" s="42" t="str">
        <f>B14</f>
        <v>Conservación, restauración y puesta en valor de los ecosistemas naturales frente al cambio climático</v>
      </c>
      <c r="T14" s="38">
        <f>100%/4</f>
        <v>0.25</v>
      </c>
      <c r="U14" s="29"/>
      <c r="V14" s="133"/>
      <c r="W14" s="134"/>
      <c r="X14" s="135"/>
      <c r="Y14" s="129"/>
      <c r="Z14" s="127"/>
      <c r="AA14" s="129"/>
      <c r="AB14" s="42" t="str">
        <f>J14</f>
        <v>Conservación, restauración y puesta en valor de los ecosistemas naturales frente al cambio climático</v>
      </c>
      <c r="AC14" s="38">
        <f>100%/4</f>
        <v>0.25</v>
      </c>
      <c r="AD14" s="38"/>
      <c r="AE14" s="133"/>
      <c r="AF14" s="134"/>
      <c r="AG14" s="135"/>
      <c r="AH14" s="129"/>
      <c r="AI14" s="127"/>
      <c r="AJ14" s="129"/>
      <c r="AK14" s="129"/>
      <c r="AN14" s="50" t="e">
        <f>A91</f>
        <v>#REF!</v>
      </c>
      <c r="AO14" s="46">
        <f>C91+K91+T91+AC91</f>
        <v>1</v>
      </c>
      <c r="AP14" s="46">
        <f>C99+K99+T99+AC99</f>
        <v>1</v>
      </c>
      <c r="AQ14" s="47" t="str">
        <f t="shared" si="0"/>
        <v>Correcto</v>
      </c>
      <c r="AR14" s="4"/>
    </row>
    <row r="15" spans="1:44">
      <c r="A15" s="5"/>
      <c r="B15" s="5"/>
      <c r="C15" s="5"/>
      <c r="D15" s="7" t="s">
        <v>33</v>
      </c>
      <c r="E15" s="7" t="s">
        <v>34</v>
      </c>
      <c r="F15" s="7" t="s">
        <v>35</v>
      </c>
      <c r="G15" s="5"/>
      <c r="H15" s="5"/>
      <c r="I15" s="5"/>
      <c r="J15" s="5"/>
      <c r="K15" s="5"/>
      <c r="L15" s="5"/>
      <c r="M15" s="7" t="s">
        <v>33</v>
      </c>
      <c r="N15" s="7" t="s">
        <v>34</v>
      </c>
      <c r="O15" s="7" t="s">
        <v>35</v>
      </c>
      <c r="P15" s="5"/>
      <c r="Q15" s="5"/>
      <c r="R15" s="5"/>
      <c r="S15" s="5"/>
      <c r="T15" s="5"/>
      <c r="U15" s="5"/>
      <c r="V15" s="7" t="s">
        <v>33</v>
      </c>
      <c r="W15" s="7" t="s">
        <v>34</v>
      </c>
      <c r="X15" s="7" t="s">
        <v>35</v>
      </c>
      <c r="Y15" s="5"/>
      <c r="Z15" s="5"/>
      <c r="AA15" s="5"/>
      <c r="AB15" s="5"/>
      <c r="AC15" s="5"/>
      <c r="AD15" s="5"/>
      <c r="AE15" s="7" t="s">
        <v>33</v>
      </c>
      <c r="AF15" s="7" t="s">
        <v>34</v>
      </c>
      <c r="AG15" s="7" t="s">
        <v>35</v>
      </c>
      <c r="AH15" s="5"/>
      <c r="AI15" s="5"/>
      <c r="AJ15" s="5"/>
      <c r="AK15" s="5"/>
      <c r="AN15" s="50" t="e">
        <f>A102</f>
        <v>#REF!</v>
      </c>
      <c r="AO15" s="46">
        <f>C102+K102+T102+AC102</f>
        <v>1</v>
      </c>
      <c r="AP15" s="46">
        <f>C110+K110+T110+AC110</f>
        <v>1</v>
      </c>
      <c r="AQ15" s="47" t="str">
        <f t="shared" si="0"/>
        <v>Correcto</v>
      </c>
    </row>
    <row r="16" spans="1:44" s="4" customFormat="1" ht="13.8" hidden="1" customHeight="1">
      <c r="A16" s="5"/>
      <c r="B16" s="5"/>
      <c r="C16" s="35"/>
      <c r="D16" s="8">
        <f>C17*50%</f>
        <v>4.1666666666666664E-2</v>
      </c>
      <c r="E16" s="8">
        <f>C17*75%</f>
        <v>6.25E-2</v>
      </c>
      <c r="F16" s="8">
        <f>C17*100%</f>
        <v>8.3333333333333329E-2</v>
      </c>
      <c r="G16" s="5"/>
      <c r="H16" s="5"/>
      <c r="I16" s="5"/>
      <c r="J16" s="5"/>
      <c r="K16" s="5"/>
      <c r="L16" s="5"/>
      <c r="M16" s="8">
        <f>K17*50%</f>
        <v>4.1666666666666664E-2</v>
      </c>
      <c r="N16" s="8">
        <f>K17*75%</f>
        <v>6.25E-2</v>
      </c>
      <c r="O16" s="8">
        <f>K17*100%</f>
        <v>8.3333333333333329E-2</v>
      </c>
      <c r="P16" s="5"/>
      <c r="Q16" s="5"/>
      <c r="R16" s="5"/>
      <c r="S16" s="5"/>
      <c r="T16" s="35"/>
      <c r="U16" s="5"/>
      <c r="V16" s="8">
        <f>T17*50%</f>
        <v>4.1666666666666664E-2</v>
      </c>
      <c r="W16" s="8">
        <f>T17*75%</f>
        <v>6.25E-2</v>
      </c>
      <c r="X16" s="8">
        <f>T17*100%</f>
        <v>8.3333333333333329E-2</v>
      </c>
      <c r="Y16" s="5"/>
      <c r="Z16" s="5"/>
      <c r="AA16" s="5"/>
      <c r="AB16" s="5"/>
      <c r="AC16" s="5"/>
      <c r="AD16" s="5"/>
      <c r="AE16" s="8">
        <f>AC17*50%</f>
        <v>4.1666666666666664E-2</v>
      </c>
      <c r="AF16" s="8">
        <f>AC17*75%</f>
        <v>6.25E-2</v>
      </c>
      <c r="AG16" s="8">
        <f>AC17*100%</f>
        <v>8.3333333333333329E-2</v>
      </c>
      <c r="AH16" s="5"/>
      <c r="AI16" s="5"/>
      <c r="AJ16" s="5"/>
      <c r="AK16" s="5"/>
      <c r="AN16" s="45">
        <f>W121</f>
        <v>0</v>
      </c>
      <c r="AO16" s="46">
        <f>AB121</f>
        <v>0</v>
      </c>
      <c r="AP16" s="46" t="e">
        <f>AB135</f>
        <v>#REF!</v>
      </c>
      <c r="AQ16" s="47" t="e">
        <f t="shared" si="0"/>
        <v>#REF!</v>
      </c>
    </row>
    <row r="17" spans="1:44" ht="15.6">
      <c r="A17" s="5"/>
      <c r="B17" s="18" t="s">
        <v>36</v>
      </c>
      <c r="C17" s="6">
        <f>C14/3</f>
        <v>8.3333333333333329E-2</v>
      </c>
      <c r="D17" s="19"/>
      <c r="E17" s="19"/>
      <c r="F17" s="19"/>
      <c r="G17" s="9">
        <v>3</v>
      </c>
      <c r="H17" s="10">
        <f>INDEX(D16:F16,G17)</f>
        <v>8.3333333333333329E-2</v>
      </c>
      <c r="I17" s="11">
        <f>H17</f>
        <v>8.3333333333333329E-2</v>
      </c>
      <c r="J17" s="18" t="s">
        <v>36</v>
      </c>
      <c r="K17" s="6">
        <f>K14/3</f>
        <v>8.3333333333333329E-2</v>
      </c>
      <c r="L17" s="9" t="e">
        <f>IF(#REF!="Sí",1)+IF(#REF!="No",0)</f>
        <v>#REF!</v>
      </c>
      <c r="M17" s="19"/>
      <c r="N17" s="19"/>
      <c r="O17" s="19"/>
      <c r="P17" s="9">
        <v>3</v>
      </c>
      <c r="Q17" s="10">
        <f>INDEX(M16:O16,P17)</f>
        <v>8.3333333333333329E-2</v>
      </c>
      <c r="R17" s="11">
        <f>Q17</f>
        <v>8.3333333333333329E-2</v>
      </c>
      <c r="S17" s="18"/>
      <c r="T17" s="6">
        <f>T14/3</f>
        <v>8.3333333333333329E-2</v>
      </c>
      <c r="U17" s="9" t="e">
        <f>IF(#REF!="Sí",1)+IF(#REF!="No",0)</f>
        <v>#REF!</v>
      </c>
      <c r="V17" s="19"/>
      <c r="W17" s="19"/>
      <c r="X17" s="19"/>
      <c r="Y17" s="9">
        <v>3</v>
      </c>
      <c r="Z17" s="10">
        <f>INDEX(V16:X16,Y17)</f>
        <v>8.3333333333333329E-2</v>
      </c>
      <c r="AA17" s="11">
        <f>Z17</f>
        <v>8.3333333333333329E-2</v>
      </c>
      <c r="AB17" s="18" t="s">
        <v>36</v>
      </c>
      <c r="AC17" s="6">
        <f>AC14/3</f>
        <v>8.3333333333333329E-2</v>
      </c>
      <c r="AD17" s="9" t="e">
        <f>IF(#REF!="Sí",1)+IF(#REF!="No",0)</f>
        <v>#REF!</v>
      </c>
      <c r="AE17" s="19"/>
      <c r="AF17" s="19"/>
      <c r="AG17" s="19"/>
      <c r="AH17" s="9">
        <v>3</v>
      </c>
      <c r="AI17" s="10">
        <f>INDEX(AE16:AG16,AH17)</f>
        <v>8.3333333333333329E-2</v>
      </c>
      <c r="AJ17" s="11">
        <f>AI17</f>
        <v>8.3333333333333329E-2</v>
      </c>
      <c r="AK17" s="12"/>
      <c r="AN17" s="50" t="e">
        <f>A113</f>
        <v>#REF!</v>
      </c>
      <c r="AO17" s="49">
        <f>C113+K113+T113+AC113</f>
        <v>1</v>
      </c>
      <c r="AP17" s="49">
        <f>C121+K121+T121+AC121</f>
        <v>1</v>
      </c>
      <c r="AQ17" s="47" t="str">
        <f t="shared" si="0"/>
        <v>Correcto</v>
      </c>
      <c r="AR17" s="4"/>
    </row>
    <row r="18" spans="1:44" s="4" customFormat="1" ht="17.399999999999999" hidden="1" customHeight="1">
      <c r="A18" s="5"/>
      <c r="B18" s="28"/>
      <c r="C18" s="28"/>
      <c r="D18" s="8">
        <f>C19*50%</f>
        <v>4.1666666666666664E-2</v>
      </c>
      <c r="E18" s="8">
        <f>C19*75%</f>
        <v>6.25E-2</v>
      </c>
      <c r="F18" s="8">
        <f>C19*100%</f>
        <v>8.3333333333333329E-2</v>
      </c>
      <c r="G18" s="15"/>
      <c r="H18" s="15"/>
      <c r="I18" s="16"/>
      <c r="J18" s="28"/>
      <c r="K18" s="28"/>
      <c r="L18" s="17"/>
      <c r="M18" s="8">
        <f>K19*50%</f>
        <v>4.1666666666666664E-2</v>
      </c>
      <c r="N18" s="8">
        <f>K19*75%</f>
        <v>6.25E-2</v>
      </c>
      <c r="O18" s="8">
        <f>K19*100%</f>
        <v>8.3333333333333329E-2</v>
      </c>
      <c r="P18" s="15"/>
      <c r="Q18" s="15"/>
      <c r="R18" s="16"/>
      <c r="S18" s="28"/>
      <c r="T18" s="28"/>
      <c r="U18" s="17"/>
      <c r="V18" s="8">
        <f>T19*50%</f>
        <v>4.1666666666666664E-2</v>
      </c>
      <c r="W18" s="8">
        <f>T19*75%</f>
        <v>6.25E-2</v>
      </c>
      <c r="X18" s="8">
        <f>T19*100%</f>
        <v>8.3333333333333329E-2</v>
      </c>
      <c r="Y18" s="15"/>
      <c r="Z18" s="15"/>
      <c r="AA18" s="16"/>
      <c r="AB18" s="28"/>
      <c r="AC18" s="28"/>
      <c r="AD18" s="17"/>
      <c r="AE18" s="8">
        <f>AC19*50%</f>
        <v>4.1666666666666664E-2</v>
      </c>
      <c r="AF18" s="8">
        <f>AC19*75%</f>
        <v>6.25E-2</v>
      </c>
      <c r="AG18" s="8">
        <f>AC19*100%</f>
        <v>8.3333333333333329E-2</v>
      </c>
      <c r="AH18" s="15"/>
      <c r="AI18" s="15"/>
      <c r="AJ18" s="16"/>
      <c r="AK18" s="5"/>
      <c r="AN18" s="45">
        <f>W155</f>
        <v>0</v>
      </c>
      <c r="AO18" s="49">
        <f>AB155</f>
        <v>0</v>
      </c>
      <c r="AP18" s="49">
        <f>AB169</f>
        <v>0</v>
      </c>
      <c r="AQ18" s="47" t="str">
        <f t="shared" si="0"/>
        <v>Correcto</v>
      </c>
    </row>
    <row r="19" spans="1:44" ht="15" thickBot="1">
      <c r="A19" s="5"/>
      <c r="B19" s="18" t="s">
        <v>36</v>
      </c>
      <c r="C19" s="6">
        <f>C14/3</f>
        <v>8.3333333333333329E-2</v>
      </c>
      <c r="D19" s="19"/>
      <c r="E19" s="19"/>
      <c r="F19" s="19"/>
      <c r="G19" s="9">
        <v>3</v>
      </c>
      <c r="H19" s="10">
        <f>INDEX(D18:F18,G19)</f>
        <v>8.3333333333333329E-2</v>
      </c>
      <c r="I19" s="11">
        <f>H19</f>
        <v>8.3333333333333329E-2</v>
      </c>
      <c r="J19" s="18" t="s">
        <v>36</v>
      </c>
      <c r="K19" s="6">
        <f>K14/3</f>
        <v>8.3333333333333329E-2</v>
      </c>
      <c r="L19" s="9" t="e">
        <f>IF(#REF!="Sí",1)+IF(#REF!="No",0)</f>
        <v>#REF!</v>
      </c>
      <c r="M19" s="19"/>
      <c r="N19" s="19"/>
      <c r="O19" s="19"/>
      <c r="P19" s="9">
        <v>3</v>
      </c>
      <c r="Q19" s="10">
        <f>INDEX(M18:O18,P19)</f>
        <v>8.3333333333333329E-2</v>
      </c>
      <c r="R19" s="11">
        <f>Q19</f>
        <v>8.3333333333333329E-2</v>
      </c>
      <c r="S19" s="18"/>
      <c r="T19" s="6">
        <f>T14/3</f>
        <v>8.3333333333333329E-2</v>
      </c>
      <c r="U19" s="9" t="e">
        <f>IF(#REF!="Sí",1)+IF(#REF!="No",0)</f>
        <v>#REF!</v>
      </c>
      <c r="V19" s="19"/>
      <c r="W19" s="19"/>
      <c r="X19" s="19"/>
      <c r="Y19" s="9">
        <v>3</v>
      </c>
      <c r="Z19" s="10">
        <f>INDEX(V18:X18,Y19)</f>
        <v>8.3333333333333329E-2</v>
      </c>
      <c r="AA19" s="11">
        <f>Z19</f>
        <v>8.3333333333333329E-2</v>
      </c>
      <c r="AB19" s="18" t="s">
        <v>36</v>
      </c>
      <c r="AC19" s="6">
        <f>AC14/3</f>
        <v>8.3333333333333329E-2</v>
      </c>
      <c r="AD19" s="9" t="e">
        <f>IF(#REF!="Sí",1)+IF(#REF!="No",0)</f>
        <v>#REF!</v>
      </c>
      <c r="AE19" s="19"/>
      <c r="AF19" s="19"/>
      <c r="AG19" s="19"/>
      <c r="AH19" s="9">
        <v>3</v>
      </c>
      <c r="AI19" s="10">
        <f>INDEX(AE18:AG18,AH19)</f>
        <v>8.3333333333333329E-2</v>
      </c>
      <c r="AJ19" s="11">
        <f>AI19</f>
        <v>8.3333333333333329E-2</v>
      </c>
      <c r="AK19" s="5"/>
      <c r="AN19" s="50" t="e">
        <f>A124</f>
        <v>#REF!</v>
      </c>
      <c r="AO19" s="49">
        <f>C124+K124+T124+AC124</f>
        <v>1</v>
      </c>
      <c r="AP19" s="49">
        <f>C132+K132+T132+AC132</f>
        <v>1</v>
      </c>
      <c r="AQ19" s="47" t="str">
        <f t="shared" si="0"/>
        <v>Correcto</v>
      </c>
      <c r="AR19" s="4"/>
    </row>
    <row r="20" spans="1:44" ht="15" hidden="1" customHeight="1" thickBot="1">
      <c r="A20" s="5"/>
      <c r="B20" s="17"/>
      <c r="C20" s="28"/>
      <c r="D20" s="8">
        <f>(C21/2)*1</f>
        <v>4.1666666666666664E-2</v>
      </c>
      <c r="E20" s="8">
        <f>(C21/2)*1.5</f>
        <v>6.25E-2</v>
      </c>
      <c r="F20" s="8">
        <f>(C21/2)*2</f>
        <v>8.3333333333333329E-2</v>
      </c>
      <c r="G20" s="15"/>
      <c r="H20" s="15"/>
      <c r="I20" s="16"/>
      <c r="J20" s="28"/>
      <c r="K20" s="28"/>
      <c r="L20" s="17"/>
      <c r="M20" s="8">
        <f>(K21/2)*1</f>
        <v>4.1666666666666664E-2</v>
      </c>
      <c r="N20" s="8">
        <f>(K21/2)*1.5</f>
        <v>6.25E-2</v>
      </c>
      <c r="O20" s="8">
        <f>(K21/2)*2</f>
        <v>8.3333333333333329E-2</v>
      </c>
      <c r="P20" s="15"/>
      <c r="Q20" s="15"/>
      <c r="R20" s="16"/>
      <c r="S20" s="28"/>
      <c r="T20" s="28"/>
      <c r="U20" s="17"/>
      <c r="V20" s="8">
        <f>(R21/2)*1</f>
        <v>4.1666666666666664E-2</v>
      </c>
      <c r="W20" s="8">
        <f>(R21/2)*1.5</f>
        <v>6.25E-2</v>
      </c>
      <c r="X20" s="8">
        <f>(R21/2)*2</f>
        <v>8.3333333333333329E-2</v>
      </c>
      <c r="Y20" s="15"/>
      <c r="Z20" s="15"/>
      <c r="AA20" s="16"/>
      <c r="AB20" s="28"/>
      <c r="AC20" s="28"/>
      <c r="AD20" s="17"/>
      <c r="AE20" s="8">
        <f>(AC21/2)*1</f>
        <v>4.1666666666666664E-2</v>
      </c>
      <c r="AF20" s="8">
        <f>(AC21/2)*1.5</f>
        <v>6.25E-2</v>
      </c>
      <c r="AG20" s="8">
        <f>(AC21/2)*2</f>
        <v>8.3333333333333329E-2</v>
      </c>
      <c r="AH20" s="15"/>
      <c r="AI20" s="15"/>
      <c r="AJ20" s="16"/>
      <c r="AK20" s="5"/>
      <c r="AN20" s="45">
        <f>W189</f>
        <v>0</v>
      </c>
      <c r="AO20" s="49">
        <f>AB189</f>
        <v>0</v>
      </c>
      <c r="AP20" s="49">
        <f>AB203</f>
        <v>0</v>
      </c>
      <c r="AQ20" s="47" t="str">
        <f t="shared" si="0"/>
        <v>Correcto</v>
      </c>
    </row>
    <row r="21" spans="1:44" ht="15" thickBot="1">
      <c r="A21" s="5"/>
      <c r="B21" s="18" t="s">
        <v>36</v>
      </c>
      <c r="C21" s="6">
        <f>C14/3</f>
        <v>8.3333333333333329E-2</v>
      </c>
      <c r="D21" s="19"/>
      <c r="E21" s="19"/>
      <c r="F21" s="19"/>
      <c r="G21" s="9">
        <v>3</v>
      </c>
      <c r="H21" s="10">
        <f>INDEX(D20:F20,G21)</f>
        <v>8.3333333333333329E-2</v>
      </c>
      <c r="I21" s="11">
        <f>H21</f>
        <v>8.3333333333333329E-2</v>
      </c>
      <c r="J21" s="18" t="s">
        <v>36</v>
      </c>
      <c r="K21" s="6">
        <f>K14/3</f>
        <v>8.3333333333333329E-2</v>
      </c>
      <c r="L21" s="9" t="e">
        <f>IF(#REF!="Sí",1)+IF(#REF!="No",0)</f>
        <v>#REF!</v>
      </c>
      <c r="M21" s="19"/>
      <c r="N21" s="19"/>
      <c r="O21" s="19"/>
      <c r="P21" s="9">
        <v>3</v>
      </c>
      <c r="Q21" s="10">
        <f>INDEX(M20:O20,P21)</f>
        <v>8.3333333333333329E-2</v>
      </c>
      <c r="R21" s="11">
        <f>Q21</f>
        <v>8.3333333333333329E-2</v>
      </c>
      <c r="S21" s="18"/>
      <c r="T21" s="6">
        <f>T14/3</f>
        <v>8.3333333333333329E-2</v>
      </c>
      <c r="U21" s="9" t="e">
        <f>IF(#REF!="Sí",1)+IF(#REF!="No",0)</f>
        <v>#REF!</v>
      </c>
      <c r="V21" s="19"/>
      <c r="W21" s="19"/>
      <c r="X21" s="19"/>
      <c r="Y21" s="9">
        <v>3</v>
      </c>
      <c r="Z21" s="10">
        <f>INDEX(V20:X20,Y21)</f>
        <v>8.3333333333333329E-2</v>
      </c>
      <c r="AA21" s="11">
        <f>Z21</f>
        <v>8.3333333333333329E-2</v>
      </c>
      <c r="AB21" s="18" t="s">
        <v>36</v>
      </c>
      <c r="AC21" s="6">
        <f>AC14/3</f>
        <v>8.3333333333333329E-2</v>
      </c>
      <c r="AD21" s="9" t="e">
        <f>IF(#REF!="Sí",1)+IF(#REF!="No",0)</f>
        <v>#REF!</v>
      </c>
      <c r="AE21" s="19"/>
      <c r="AF21" s="19"/>
      <c r="AG21" s="19"/>
      <c r="AH21" s="9">
        <v>3</v>
      </c>
      <c r="AI21" s="33">
        <f>INDEX(AE20:AG20,AH21)</f>
        <v>8.3333333333333329E-2</v>
      </c>
      <c r="AJ21" s="11">
        <f>AI21</f>
        <v>8.3333333333333329E-2</v>
      </c>
      <c r="AK21" s="13">
        <f>SUM(I22,R22,AA22,AJ22)</f>
        <v>1</v>
      </c>
      <c r="AN21" s="50" t="e">
        <f>A135</f>
        <v>#REF!</v>
      </c>
      <c r="AO21" s="49">
        <f>C143+K143+T143+AC143</f>
        <v>1</v>
      </c>
      <c r="AP21" s="49">
        <f>C143+K143+T143+AC143</f>
        <v>1</v>
      </c>
      <c r="AQ21" s="47" t="str">
        <f t="shared" si="0"/>
        <v>Correcto</v>
      </c>
    </row>
    <row r="22" spans="1:44" s="4" customFormat="1" ht="14.4" customHeight="1">
      <c r="A22" s="5"/>
      <c r="B22" s="28"/>
      <c r="C22" s="34">
        <f>SUM(C17:C21)</f>
        <v>0.25</v>
      </c>
      <c r="D22" s="28"/>
      <c r="E22" s="28"/>
      <c r="F22" s="28"/>
      <c r="G22" s="28"/>
      <c r="H22" s="28"/>
      <c r="I22" s="34">
        <f>I17+I19+I21</f>
        <v>0.25</v>
      </c>
      <c r="J22" s="28"/>
      <c r="K22" s="34">
        <f>SUM(K17:K21)</f>
        <v>0.25</v>
      </c>
      <c r="L22"/>
      <c r="M22"/>
      <c r="N22"/>
      <c r="O22"/>
      <c r="P22"/>
      <c r="Q22"/>
      <c r="R22" s="34">
        <f>R17+R19+R21</f>
        <v>0.25</v>
      </c>
      <c r="S22" s="28"/>
      <c r="T22" s="34">
        <f>SUM(T17:T21)</f>
        <v>0.25</v>
      </c>
      <c r="U22" s="34" t="e">
        <f>SUM(U17:U21)</f>
        <v>#REF!</v>
      </c>
      <c r="V22"/>
      <c r="W22"/>
      <c r="X22"/>
      <c r="Y22"/>
      <c r="Z22"/>
      <c r="AA22" s="34">
        <f>AA17+AA19+AA21</f>
        <v>0.25</v>
      </c>
      <c r="AB22" s="28"/>
      <c r="AC22" s="34">
        <f>SUM(AC17:AC21)</f>
        <v>0.25</v>
      </c>
      <c r="AD22"/>
      <c r="AE22"/>
      <c r="AF22"/>
      <c r="AG22"/>
      <c r="AH22"/>
      <c r="AI22"/>
      <c r="AJ22" s="34">
        <f>AJ17+AJ19+AJ21</f>
        <v>0.25</v>
      </c>
      <c r="AK22" s="5"/>
      <c r="AN22"/>
      <c r="AO22"/>
      <c r="AP22"/>
      <c r="AQ22"/>
    </row>
    <row r="24" spans="1:44" ht="28.8" customHeight="1">
      <c r="A24" s="5"/>
      <c r="B24" s="5"/>
      <c r="C24" s="25" t="s">
        <v>128</v>
      </c>
      <c r="D24" s="130" t="s">
        <v>137</v>
      </c>
      <c r="E24" s="131"/>
      <c r="F24" s="132"/>
      <c r="G24" s="128" t="s">
        <v>132</v>
      </c>
      <c r="H24" s="126" t="s">
        <v>37</v>
      </c>
      <c r="I24" s="136" t="s">
        <v>130</v>
      </c>
      <c r="J24" s="42"/>
      <c r="K24" s="25" t="s">
        <v>128</v>
      </c>
      <c r="L24" s="132"/>
      <c r="M24" s="130" t="s">
        <v>138</v>
      </c>
      <c r="N24" s="131"/>
      <c r="O24" s="132"/>
      <c r="P24" s="128" t="s">
        <v>132</v>
      </c>
      <c r="Q24" s="126" t="s">
        <v>37</v>
      </c>
      <c r="R24" s="128" t="s">
        <v>129</v>
      </c>
      <c r="S24" s="42"/>
      <c r="T24" s="37" t="s">
        <v>128</v>
      </c>
      <c r="U24" s="25"/>
      <c r="V24" s="130" t="s">
        <v>139</v>
      </c>
      <c r="W24" s="131"/>
      <c r="X24" s="132"/>
      <c r="Y24" s="128" t="s">
        <v>132</v>
      </c>
      <c r="Z24" s="126" t="s">
        <v>37</v>
      </c>
      <c r="AA24" s="128" t="s">
        <v>131</v>
      </c>
      <c r="AB24" s="42"/>
      <c r="AC24" s="37" t="s">
        <v>128</v>
      </c>
      <c r="AD24" s="37"/>
      <c r="AE24" s="130" t="s">
        <v>140</v>
      </c>
      <c r="AF24" s="131"/>
      <c r="AG24" s="132"/>
      <c r="AH24" s="128" t="s">
        <v>132</v>
      </c>
      <c r="AI24" s="126" t="s">
        <v>37</v>
      </c>
      <c r="AJ24" s="128" t="s">
        <v>134</v>
      </c>
      <c r="AK24" s="128" t="s">
        <v>136</v>
      </c>
    </row>
    <row r="25" spans="1:44" ht="57.6" customHeight="1">
      <c r="A25" s="26" t="str">
        <f>'Evaluacion Sistemica'!C5</f>
        <v>TPB.1.3</v>
      </c>
      <c r="B25" s="30" t="str">
        <f>'Evaluacion Sistemica'!D5</f>
        <v>Refuerzo e implementación de los Servicios Ecosistémicos en el territorio</v>
      </c>
      <c r="C25" s="29">
        <f>100%/4</f>
        <v>0.25</v>
      </c>
      <c r="D25" s="133"/>
      <c r="E25" s="134"/>
      <c r="F25" s="135"/>
      <c r="G25" s="129"/>
      <c r="H25" s="127"/>
      <c r="I25" s="136"/>
      <c r="J25" s="42" t="str">
        <f>B25</f>
        <v>Refuerzo e implementación de los Servicios Ecosistémicos en el territorio</v>
      </c>
      <c r="K25" s="29">
        <f>100%/4</f>
        <v>0.25</v>
      </c>
      <c r="L25" s="135"/>
      <c r="M25" s="133"/>
      <c r="N25" s="134"/>
      <c r="O25" s="135"/>
      <c r="P25" s="129"/>
      <c r="Q25" s="127"/>
      <c r="R25" s="129"/>
      <c r="S25" s="42" t="str">
        <f>B25</f>
        <v>Refuerzo e implementación de los Servicios Ecosistémicos en el territorio</v>
      </c>
      <c r="T25" s="38">
        <f>100%/4</f>
        <v>0.25</v>
      </c>
      <c r="U25" s="29"/>
      <c r="V25" s="133"/>
      <c r="W25" s="134"/>
      <c r="X25" s="135"/>
      <c r="Y25" s="129"/>
      <c r="Z25" s="127"/>
      <c r="AA25" s="129"/>
      <c r="AB25" s="42" t="str">
        <f>J25</f>
        <v>Refuerzo e implementación de los Servicios Ecosistémicos en el territorio</v>
      </c>
      <c r="AC25" s="38">
        <f>100%/4</f>
        <v>0.25</v>
      </c>
      <c r="AD25" s="38"/>
      <c r="AE25" s="133"/>
      <c r="AF25" s="134"/>
      <c r="AG25" s="135"/>
      <c r="AH25" s="129"/>
      <c r="AI25" s="127"/>
      <c r="AJ25" s="129"/>
      <c r="AK25" s="129"/>
    </row>
    <row r="26" spans="1:44">
      <c r="A26" s="5"/>
      <c r="B26" s="5"/>
      <c r="C26" s="5"/>
      <c r="D26" s="7" t="s">
        <v>33</v>
      </c>
      <c r="E26" s="7" t="s">
        <v>34</v>
      </c>
      <c r="F26" s="7" t="s">
        <v>35</v>
      </c>
      <c r="G26" s="5"/>
      <c r="H26" s="5"/>
      <c r="I26" s="5"/>
      <c r="J26" s="5"/>
      <c r="K26" s="5"/>
      <c r="L26" s="5"/>
      <c r="M26" s="7" t="s">
        <v>33</v>
      </c>
      <c r="N26" s="7" t="s">
        <v>34</v>
      </c>
      <c r="O26" s="7" t="s">
        <v>35</v>
      </c>
      <c r="P26" s="5"/>
      <c r="Q26" s="5"/>
      <c r="R26" s="5"/>
      <c r="S26" s="5"/>
      <c r="T26" s="5"/>
      <c r="U26" s="5"/>
      <c r="V26" s="7" t="s">
        <v>33</v>
      </c>
      <c r="W26" s="7" t="s">
        <v>34</v>
      </c>
      <c r="X26" s="7" t="s">
        <v>35</v>
      </c>
      <c r="Y26" s="5"/>
      <c r="Z26" s="5"/>
      <c r="AA26" s="5"/>
      <c r="AB26" s="5"/>
      <c r="AC26" s="5"/>
      <c r="AD26" s="5"/>
      <c r="AE26" s="7" t="s">
        <v>33</v>
      </c>
      <c r="AF26" s="7" t="s">
        <v>34</v>
      </c>
      <c r="AG26" s="7" t="s">
        <v>35</v>
      </c>
      <c r="AH26" s="5"/>
      <c r="AI26" s="5"/>
      <c r="AJ26" s="5"/>
      <c r="AK26" s="5"/>
    </row>
    <row r="27" spans="1:44" s="4" customFormat="1" ht="13.8" hidden="1" customHeight="1">
      <c r="A27" s="5"/>
      <c r="B27" s="5"/>
      <c r="C27" s="35"/>
      <c r="D27" s="8">
        <f>C28*50%</f>
        <v>4.1666666666666664E-2</v>
      </c>
      <c r="E27" s="8">
        <f>C28*75%</f>
        <v>6.25E-2</v>
      </c>
      <c r="F27" s="8">
        <f>C28*100%</f>
        <v>8.3333333333333329E-2</v>
      </c>
      <c r="G27" s="5"/>
      <c r="H27" s="5"/>
      <c r="I27" s="5"/>
      <c r="J27" s="5"/>
      <c r="K27" s="5"/>
      <c r="L27" s="5"/>
      <c r="M27" s="8">
        <f>K28*50%</f>
        <v>4.1666666666666664E-2</v>
      </c>
      <c r="N27" s="8">
        <f>K28*75%</f>
        <v>6.25E-2</v>
      </c>
      <c r="O27" s="8">
        <f>K28*100%</f>
        <v>8.3333333333333329E-2</v>
      </c>
      <c r="P27" s="5"/>
      <c r="Q27" s="5"/>
      <c r="R27" s="5"/>
      <c r="S27" s="5"/>
      <c r="T27" s="35"/>
      <c r="U27" s="5"/>
      <c r="V27" s="8">
        <f>T28*50%</f>
        <v>4.1666666666666664E-2</v>
      </c>
      <c r="W27" s="8">
        <f>T28*75%</f>
        <v>6.25E-2</v>
      </c>
      <c r="X27" s="8">
        <f>T28*100%</f>
        <v>8.3333333333333329E-2</v>
      </c>
      <c r="Y27" s="5"/>
      <c r="Z27" s="5"/>
      <c r="AA27" s="5"/>
      <c r="AB27" s="5"/>
      <c r="AC27" s="5"/>
      <c r="AD27" s="5"/>
      <c r="AE27" s="8">
        <f>AC28*50%</f>
        <v>4.1666666666666664E-2</v>
      </c>
      <c r="AF27" s="8">
        <f>AC28*75%</f>
        <v>6.25E-2</v>
      </c>
      <c r="AG27" s="8">
        <f>AC28*100%</f>
        <v>8.3333333333333329E-2</v>
      </c>
      <c r="AH27" s="5"/>
      <c r="AI27" s="5"/>
      <c r="AJ27" s="5"/>
      <c r="AK27" s="5"/>
      <c r="AN27"/>
      <c r="AO27"/>
      <c r="AP27"/>
      <c r="AQ27"/>
    </row>
    <row r="28" spans="1:44" ht="15.6">
      <c r="A28" s="5"/>
      <c r="B28" s="18" t="s">
        <v>36</v>
      </c>
      <c r="C28" s="6">
        <f>C25/3</f>
        <v>8.3333333333333329E-2</v>
      </c>
      <c r="D28" s="19"/>
      <c r="E28" s="19"/>
      <c r="F28" s="19"/>
      <c r="G28" s="9">
        <v>1</v>
      </c>
      <c r="H28" s="10">
        <f>INDEX(D27:F27,G28)</f>
        <v>4.1666666666666664E-2</v>
      </c>
      <c r="I28" s="11">
        <f>H28</f>
        <v>4.1666666666666664E-2</v>
      </c>
      <c r="J28" s="18" t="s">
        <v>36</v>
      </c>
      <c r="K28" s="6">
        <f>K25/3</f>
        <v>8.3333333333333329E-2</v>
      </c>
      <c r="L28" s="9" t="e">
        <f>IF(#REF!="Sí",1)+IF(#REF!="No",0)</f>
        <v>#REF!</v>
      </c>
      <c r="M28" s="19"/>
      <c r="N28" s="19"/>
      <c r="O28" s="19"/>
      <c r="P28" s="9">
        <v>3</v>
      </c>
      <c r="Q28" s="10">
        <f>INDEX(M27:O27,P28)</f>
        <v>8.3333333333333329E-2</v>
      </c>
      <c r="R28" s="11">
        <f>Q28</f>
        <v>8.3333333333333329E-2</v>
      </c>
      <c r="S28" s="18"/>
      <c r="T28" s="6">
        <f>T25/3</f>
        <v>8.3333333333333329E-2</v>
      </c>
      <c r="U28" s="9" t="e">
        <f>IF(#REF!="Sí",1)+IF(#REF!="No",0)</f>
        <v>#REF!</v>
      </c>
      <c r="V28" s="19"/>
      <c r="W28" s="19"/>
      <c r="X28" s="19"/>
      <c r="Y28" s="9">
        <v>2</v>
      </c>
      <c r="Z28" s="10">
        <f>INDEX(V27:X27,Y28)</f>
        <v>6.25E-2</v>
      </c>
      <c r="AA28" s="11">
        <f>Z28</f>
        <v>6.25E-2</v>
      </c>
      <c r="AB28" s="18" t="s">
        <v>36</v>
      </c>
      <c r="AC28" s="6">
        <f>AC25/3</f>
        <v>8.3333333333333329E-2</v>
      </c>
      <c r="AD28" s="9" t="e">
        <f>IF(#REF!="Sí",1)+IF(#REF!="No",0)</f>
        <v>#REF!</v>
      </c>
      <c r="AE28" s="19"/>
      <c r="AF28" s="19"/>
      <c r="AG28" s="19"/>
      <c r="AH28" s="9">
        <v>3</v>
      </c>
      <c r="AI28" s="10">
        <f>INDEX(AE27:AG27,AH28)</f>
        <v>8.3333333333333329E-2</v>
      </c>
      <c r="AJ28" s="11">
        <f>AI28</f>
        <v>8.3333333333333329E-2</v>
      </c>
      <c r="AK28" s="12"/>
    </row>
    <row r="29" spans="1:44" ht="14.4" hidden="1" customHeight="1">
      <c r="A29" s="5"/>
      <c r="B29" s="17"/>
      <c r="C29" s="28"/>
      <c r="D29" s="8">
        <f>(C30/2)*1</f>
        <v>4.1666666666666664E-2</v>
      </c>
      <c r="E29" s="8">
        <f>(C30/2)*1.5</f>
        <v>6.25E-2</v>
      </c>
      <c r="F29" s="8">
        <f>(C30/2)*2</f>
        <v>8.3333333333333329E-2</v>
      </c>
      <c r="G29" s="15"/>
      <c r="H29" s="15"/>
      <c r="I29" s="16"/>
      <c r="J29" s="28"/>
      <c r="K29" s="28"/>
      <c r="L29" s="17"/>
      <c r="M29" s="8">
        <f>(K30/2)*1</f>
        <v>4.1666666666666664E-2</v>
      </c>
      <c r="N29" s="8">
        <f>(K30/2)*1.5</f>
        <v>6.25E-2</v>
      </c>
      <c r="O29" s="8">
        <f>(K30/2)*2</f>
        <v>8.3333333333333329E-2</v>
      </c>
      <c r="P29" s="15"/>
      <c r="Q29" s="15"/>
      <c r="R29" s="16"/>
      <c r="S29" s="28"/>
      <c r="T29" s="28"/>
      <c r="U29" s="17"/>
      <c r="V29" s="8">
        <f>(R30/2)*1</f>
        <v>4.1666666666666664E-2</v>
      </c>
      <c r="W29" s="8">
        <f>(R30/2)*1.5</f>
        <v>6.25E-2</v>
      </c>
      <c r="X29" s="8">
        <f>(R30/2)*2</f>
        <v>8.3333333333333329E-2</v>
      </c>
      <c r="Y29" s="15"/>
      <c r="Z29" s="15"/>
      <c r="AA29" s="16"/>
      <c r="AB29" s="28"/>
      <c r="AC29" s="28"/>
      <c r="AD29" s="17"/>
      <c r="AE29" s="8">
        <f>(AC30/2)*1</f>
        <v>4.1666666666666664E-2</v>
      </c>
      <c r="AF29" s="8">
        <f>(AC30/2)*1.5</f>
        <v>6.25E-2</v>
      </c>
      <c r="AG29" s="8">
        <f>(AC30/2)*2</f>
        <v>8.3333333333333329E-2</v>
      </c>
      <c r="AH29" s="15"/>
      <c r="AI29" s="15"/>
      <c r="AJ29" s="16"/>
      <c r="AK29" s="5"/>
    </row>
    <row r="30" spans="1:44" ht="15" thickBot="1">
      <c r="A30" s="5"/>
      <c r="B30" s="18" t="s">
        <v>36</v>
      </c>
      <c r="C30" s="6">
        <f>C25/3</f>
        <v>8.3333333333333329E-2</v>
      </c>
      <c r="D30" s="19"/>
      <c r="E30" s="19"/>
      <c r="F30" s="19"/>
      <c r="G30" s="9">
        <v>1</v>
      </c>
      <c r="H30" s="10">
        <f>INDEX(D29:F29,G30)</f>
        <v>4.1666666666666664E-2</v>
      </c>
      <c r="I30" s="11">
        <f>H30</f>
        <v>4.1666666666666664E-2</v>
      </c>
      <c r="J30" s="18" t="s">
        <v>36</v>
      </c>
      <c r="K30" s="6">
        <f>K25/3</f>
        <v>8.3333333333333329E-2</v>
      </c>
      <c r="L30" s="9" t="e">
        <f>IF(#REF!="Sí",1)+IF(#REF!="No",0)</f>
        <v>#REF!</v>
      </c>
      <c r="M30" s="19"/>
      <c r="N30" s="19"/>
      <c r="O30" s="19"/>
      <c r="P30" s="9">
        <v>3</v>
      </c>
      <c r="Q30" s="10">
        <f>INDEX(M29:O29,P30)</f>
        <v>8.3333333333333329E-2</v>
      </c>
      <c r="R30" s="11">
        <f>Q30</f>
        <v>8.3333333333333329E-2</v>
      </c>
      <c r="S30" s="18"/>
      <c r="T30" s="6">
        <f>T25/3</f>
        <v>8.3333333333333329E-2</v>
      </c>
      <c r="U30" s="9" t="e">
        <f>IF(#REF!="Sí",1)+IF(#REF!="No",0)</f>
        <v>#REF!</v>
      </c>
      <c r="V30" s="19"/>
      <c r="W30" s="19"/>
      <c r="X30" s="19"/>
      <c r="Y30" s="9">
        <v>2</v>
      </c>
      <c r="Z30" s="10">
        <f>INDEX(V29:X29,Y30)</f>
        <v>6.25E-2</v>
      </c>
      <c r="AA30" s="11">
        <f>Z30</f>
        <v>6.25E-2</v>
      </c>
      <c r="AB30" s="18" t="s">
        <v>36</v>
      </c>
      <c r="AC30" s="6">
        <f>AC25/3</f>
        <v>8.3333333333333329E-2</v>
      </c>
      <c r="AD30" s="9" t="e">
        <f>IF(#REF!="Sí",1)+IF(#REF!="No",0)</f>
        <v>#REF!</v>
      </c>
      <c r="AE30" s="19"/>
      <c r="AF30" s="19"/>
      <c r="AG30" s="19"/>
      <c r="AH30" s="9">
        <v>3</v>
      </c>
      <c r="AI30" s="10">
        <f>INDEX(AE29:AG29,AH30)</f>
        <v>8.3333333333333329E-2</v>
      </c>
      <c r="AJ30" s="11">
        <f>AI30</f>
        <v>8.3333333333333329E-2</v>
      </c>
      <c r="AK30" s="5"/>
    </row>
    <row r="31" spans="1:44" ht="14.4" hidden="1" customHeight="1" thickBot="1">
      <c r="A31" s="5"/>
      <c r="B31" s="17"/>
      <c r="C31" s="28"/>
      <c r="D31" s="8">
        <f>(C32/2)*1</f>
        <v>4.1666666666666664E-2</v>
      </c>
      <c r="E31" s="8">
        <f>(C32/2)*1.5</f>
        <v>6.25E-2</v>
      </c>
      <c r="F31" s="8">
        <f>(C32/2)*2</f>
        <v>8.3333333333333329E-2</v>
      </c>
      <c r="G31" s="15"/>
      <c r="H31" s="15"/>
      <c r="I31" s="16"/>
      <c r="J31" s="28"/>
      <c r="K31" s="28"/>
      <c r="L31" s="17"/>
      <c r="M31" s="8">
        <f>(K32/2)*1</f>
        <v>4.1666666666666664E-2</v>
      </c>
      <c r="N31" s="8">
        <f>(K32/2)*1.5</f>
        <v>6.25E-2</v>
      </c>
      <c r="O31" s="8">
        <f>(K32/2)*2</f>
        <v>8.3333333333333329E-2</v>
      </c>
      <c r="P31" s="15"/>
      <c r="Q31" s="15"/>
      <c r="R31" s="16"/>
      <c r="S31" s="28"/>
      <c r="T31" s="28"/>
      <c r="U31" s="17"/>
      <c r="V31" s="8">
        <f>(R32/2)*1</f>
        <v>4.1666666666666664E-2</v>
      </c>
      <c r="W31" s="8">
        <f>(R32/2)*1.5</f>
        <v>6.25E-2</v>
      </c>
      <c r="X31" s="8">
        <f>(R32/2)*2</f>
        <v>8.3333333333333329E-2</v>
      </c>
      <c r="Y31" s="15"/>
      <c r="Z31" s="15"/>
      <c r="AA31" s="16"/>
      <c r="AB31" s="28"/>
      <c r="AC31" s="28"/>
      <c r="AD31" s="17"/>
      <c r="AE31" s="8">
        <f>(AC32/2)*1</f>
        <v>4.1666666666666664E-2</v>
      </c>
      <c r="AF31" s="8">
        <f>(AC32/2)*1.5</f>
        <v>6.25E-2</v>
      </c>
      <c r="AG31" s="8">
        <f>(AC32/2)*2</f>
        <v>8.3333333333333329E-2</v>
      </c>
      <c r="AH31" s="15"/>
      <c r="AI31" s="15"/>
      <c r="AJ31" s="16"/>
      <c r="AK31" s="5"/>
    </row>
    <row r="32" spans="1:44" ht="15" thickBot="1">
      <c r="A32" s="5"/>
      <c r="B32" s="18" t="s">
        <v>36</v>
      </c>
      <c r="C32" s="6">
        <f>C25/3</f>
        <v>8.3333333333333329E-2</v>
      </c>
      <c r="D32" s="19"/>
      <c r="E32" s="19"/>
      <c r="F32" s="19"/>
      <c r="G32" s="9">
        <v>1</v>
      </c>
      <c r="H32" s="10">
        <f>INDEX(D31:F31,G32)</f>
        <v>4.1666666666666664E-2</v>
      </c>
      <c r="I32" s="11">
        <f>H32</f>
        <v>4.1666666666666664E-2</v>
      </c>
      <c r="J32" s="18" t="s">
        <v>36</v>
      </c>
      <c r="K32" s="6">
        <f>K25/3</f>
        <v>8.3333333333333329E-2</v>
      </c>
      <c r="L32" s="9" t="e">
        <f>IF(#REF!="Sí",1)+IF(#REF!="No",0)</f>
        <v>#REF!</v>
      </c>
      <c r="M32" s="19"/>
      <c r="N32" s="19"/>
      <c r="O32" s="19"/>
      <c r="P32" s="9">
        <v>3</v>
      </c>
      <c r="Q32" s="10">
        <f>INDEX(M31:O31,P32)</f>
        <v>8.3333333333333329E-2</v>
      </c>
      <c r="R32" s="11">
        <f>Q32</f>
        <v>8.3333333333333329E-2</v>
      </c>
      <c r="S32" s="18"/>
      <c r="T32" s="6">
        <f>T25/3</f>
        <v>8.3333333333333329E-2</v>
      </c>
      <c r="U32" s="9" t="e">
        <f>IF(#REF!="Sí",1)+IF(#REF!="No",0)</f>
        <v>#REF!</v>
      </c>
      <c r="V32" s="19"/>
      <c r="W32" s="19"/>
      <c r="X32" s="19"/>
      <c r="Y32" s="9">
        <v>2</v>
      </c>
      <c r="Z32" s="10">
        <f>INDEX(V31:X31,Y32)</f>
        <v>6.25E-2</v>
      </c>
      <c r="AA32" s="11">
        <f>Z32</f>
        <v>6.25E-2</v>
      </c>
      <c r="AB32" s="18" t="s">
        <v>36</v>
      </c>
      <c r="AC32" s="6">
        <f>AC25/3</f>
        <v>8.3333333333333329E-2</v>
      </c>
      <c r="AD32" s="9" t="e">
        <f>IF(#REF!="Sí",1)+IF(#REF!="No",0)</f>
        <v>#REF!</v>
      </c>
      <c r="AE32" s="19"/>
      <c r="AF32" s="19"/>
      <c r="AG32" s="19"/>
      <c r="AH32" s="9">
        <v>3</v>
      </c>
      <c r="AI32" s="33">
        <f>INDEX(AE31:AG31,AH32)</f>
        <v>8.3333333333333329E-2</v>
      </c>
      <c r="AJ32" s="11">
        <f>AI32</f>
        <v>8.3333333333333329E-2</v>
      </c>
      <c r="AK32" s="13">
        <f>SUM(I33,R33,AA33,AJ33)</f>
        <v>0.8125</v>
      </c>
    </row>
    <row r="33" spans="1:37" s="4" customFormat="1" ht="14.4" customHeight="1">
      <c r="A33" s="5"/>
      <c r="B33" s="28"/>
      <c r="C33" s="34">
        <f>SUM(C28:C32)</f>
        <v>0.25</v>
      </c>
      <c r="D33" s="28"/>
      <c r="E33" s="28"/>
      <c r="F33" s="28"/>
      <c r="G33" s="28"/>
      <c r="H33" s="28"/>
      <c r="I33" s="34">
        <f>I28+I30+I32</f>
        <v>0.125</v>
      </c>
      <c r="J33" s="28"/>
      <c r="K33" s="34">
        <f>SUM(K28:K32)</f>
        <v>0.25</v>
      </c>
      <c r="L33"/>
      <c r="M33"/>
      <c r="N33"/>
      <c r="O33"/>
      <c r="P33"/>
      <c r="Q33"/>
      <c r="R33" s="34">
        <f>R28+R30+R32</f>
        <v>0.25</v>
      </c>
      <c r="S33" s="28"/>
      <c r="T33" s="34">
        <f>SUM(T28:T32)</f>
        <v>0.25</v>
      </c>
      <c r="U33" s="34" t="e">
        <f>SUM(U28:U32)</f>
        <v>#REF!</v>
      </c>
      <c r="V33"/>
      <c r="W33"/>
      <c r="X33"/>
      <c r="Y33"/>
      <c r="Z33"/>
      <c r="AA33" s="34">
        <f>AA28+AA30+AA32</f>
        <v>0.1875</v>
      </c>
      <c r="AB33" s="28"/>
      <c r="AC33" s="34">
        <f>SUM(AC28:AC32)</f>
        <v>0.25</v>
      </c>
      <c r="AD33"/>
      <c r="AE33"/>
      <c r="AF33"/>
      <c r="AG33"/>
      <c r="AH33"/>
      <c r="AI33"/>
      <c r="AJ33" s="34">
        <f>AJ28+AJ30+AJ32</f>
        <v>0.25</v>
      </c>
      <c r="AK33" s="5"/>
    </row>
    <row r="35" spans="1:37" ht="28.8" customHeight="1">
      <c r="A35" s="5"/>
      <c r="B35" s="5"/>
      <c r="C35" s="25" t="s">
        <v>128</v>
      </c>
      <c r="D35" s="130" t="s">
        <v>137</v>
      </c>
      <c r="E35" s="131"/>
      <c r="F35" s="132"/>
      <c r="G35" s="128" t="s">
        <v>132</v>
      </c>
      <c r="H35" s="126" t="s">
        <v>37</v>
      </c>
      <c r="I35" s="136" t="s">
        <v>130</v>
      </c>
      <c r="J35" s="42"/>
      <c r="K35" s="25" t="s">
        <v>128</v>
      </c>
      <c r="L35" s="132"/>
      <c r="M35" s="130" t="s">
        <v>138</v>
      </c>
      <c r="N35" s="131"/>
      <c r="O35" s="132"/>
      <c r="P35" s="128" t="s">
        <v>132</v>
      </c>
      <c r="Q35" s="126" t="s">
        <v>37</v>
      </c>
      <c r="R35" s="128" t="s">
        <v>129</v>
      </c>
      <c r="S35" s="42"/>
      <c r="T35" s="37" t="s">
        <v>128</v>
      </c>
      <c r="U35" s="25"/>
      <c r="V35" s="130" t="s">
        <v>139</v>
      </c>
      <c r="W35" s="131"/>
      <c r="X35" s="132"/>
      <c r="Y35" s="128" t="s">
        <v>132</v>
      </c>
      <c r="Z35" s="126" t="s">
        <v>37</v>
      </c>
      <c r="AA35" s="128" t="s">
        <v>131</v>
      </c>
      <c r="AB35" s="42"/>
      <c r="AC35" s="37" t="s">
        <v>128</v>
      </c>
      <c r="AD35" s="37"/>
      <c r="AE35" s="130" t="s">
        <v>140</v>
      </c>
      <c r="AF35" s="131"/>
      <c r="AG35" s="132"/>
      <c r="AH35" s="128" t="s">
        <v>132</v>
      </c>
      <c r="AI35" s="126" t="s">
        <v>37</v>
      </c>
      <c r="AJ35" s="128" t="s">
        <v>134</v>
      </c>
      <c r="AK35" s="128" t="s">
        <v>136</v>
      </c>
    </row>
    <row r="36" spans="1:37" ht="57.6" customHeight="1">
      <c r="A36" s="26" t="str">
        <f>'Evaluacion Sistemica'!C6</f>
        <v>TPB.2.1</v>
      </c>
      <c r="B36" s="30" t="str">
        <f>'Evaluacion Sistemica'!D6</f>
        <v>Recuperación, puesta en valor y utilización de técnicas tradicionales para la gestión sostenible de los recursos naturales</v>
      </c>
      <c r="C36" s="29">
        <f>100%/4</f>
        <v>0.25</v>
      </c>
      <c r="D36" s="133"/>
      <c r="E36" s="134"/>
      <c r="F36" s="135"/>
      <c r="G36" s="129"/>
      <c r="H36" s="127"/>
      <c r="I36" s="136"/>
      <c r="J36" s="42" t="str">
        <f>B36</f>
        <v>Recuperación, puesta en valor y utilización de técnicas tradicionales para la gestión sostenible de los recursos naturales</v>
      </c>
      <c r="K36" s="29">
        <f>100%/4</f>
        <v>0.25</v>
      </c>
      <c r="L36" s="135"/>
      <c r="M36" s="133"/>
      <c r="N36" s="134"/>
      <c r="O36" s="135"/>
      <c r="P36" s="129"/>
      <c r="Q36" s="127"/>
      <c r="R36" s="129"/>
      <c r="S36" s="42" t="str">
        <f>B36</f>
        <v>Recuperación, puesta en valor y utilización de técnicas tradicionales para la gestión sostenible de los recursos naturales</v>
      </c>
      <c r="T36" s="38">
        <f>100%/4</f>
        <v>0.25</v>
      </c>
      <c r="U36" s="29"/>
      <c r="V36" s="133"/>
      <c r="W36" s="134"/>
      <c r="X36" s="135"/>
      <c r="Y36" s="129"/>
      <c r="Z36" s="127"/>
      <c r="AA36" s="129"/>
      <c r="AB36" s="42" t="str">
        <f>J36</f>
        <v>Recuperación, puesta en valor y utilización de técnicas tradicionales para la gestión sostenible de los recursos naturales</v>
      </c>
      <c r="AC36" s="38">
        <f>100%/4</f>
        <v>0.25</v>
      </c>
      <c r="AD36" s="38"/>
      <c r="AE36" s="133"/>
      <c r="AF36" s="134"/>
      <c r="AG36" s="135"/>
      <c r="AH36" s="129"/>
      <c r="AI36" s="127"/>
      <c r="AJ36" s="129"/>
      <c r="AK36" s="129"/>
    </row>
    <row r="37" spans="1:37">
      <c r="A37" s="5"/>
      <c r="B37" s="5"/>
      <c r="C37" s="5"/>
      <c r="D37" s="7" t="s">
        <v>33</v>
      </c>
      <c r="E37" s="7" t="s">
        <v>34</v>
      </c>
      <c r="F37" s="7" t="s">
        <v>35</v>
      </c>
      <c r="G37" s="5"/>
      <c r="H37" s="5"/>
      <c r="I37" s="5"/>
      <c r="J37" s="5"/>
      <c r="K37" s="5"/>
      <c r="L37" s="5"/>
      <c r="M37" s="7" t="s">
        <v>33</v>
      </c>
      <c r="N37" s="7" t="s">
        <v>34</v>
      </c>
      <c r="O37" s="7" t="s">
        <v>35</v>
      </c>
      <c r="P37" s="5"/>
      <c r="Q37" s="5"/>
      <c r="R37" s="5"/>
      <c r="S37" s="5"/>
      <c r="T37" s="5"/>
      <c r="U37" s="5"/>
      <c r="V37" s="7" t="s">
        <v>33</v>
      </c>
      <c r="W37" s="7" t="s">
        <v>34</v>
      </c>
      <c r="X37" s="7" t="s">
        <v>35</v>
      </c>
      <c r="Y37" s="5"/>
      <c r="Z37" s="5"/>
      <c r="AA37" s="5"/>
      <c r="AB37" s="5"/>
      <c r="AC37" s="5"/>
      <c r="AD37" s="5"/>
      <c r="AE37" s="7" t="s">
        <v>33</v>
      </c>
      <c r="AF37" s="7" t="s">
        <v>34</v>
      </c>
      <c r="AG37" s="7" t="s">
        <v>35</v>
      </c>
      <c r="AH37" s="5"/>
      <c r="AI37" s="5"/>
      <c r="AJ37" s="5"/>
      <c r="AK37" s="5"/>
    </row>
    <row r="38" spans="1:37" s="4" customFormat="1" ht="13.8" hidden="1" customHeight="1">
      <c r="A38" s="5"/>
      <c r="B38" s="5"/>
      <c r="C38" s="35"/>
      <c r="D38" s="8">
        <f>C39*50%</f>
        <v>4.1666666666666664E-2</v>
      </c>
      <c r="E38" s="8">
        <f>C39*75%</f>
        <v>6.25E-2</v>
      </c>
      <c r="F38" s="8">
        <f>C39*100%</f>
        <v>8.3333333333333329E-2</v>
      </c>
      <c r="G38" s="5"/>
      <c r="H38" s="5"/>
      <c r="I38" s="5"/>
      <c r="J38" s="5"/>
      <c r="K38" s="5"/>
      <c r="L38" s="5"/>
      <c r="M38" s="8">
        <f>K39*50%</f>
        <v>4.1666666666666664E-2</v>
      </c>
      <c r="N38" s="8">
        <f>K39*75%</f>
        <v>6.25E-2</v>
      </c>
      <c r="O38" s="8">
        <f>K39*100%</f>
        <v>8.3333333333333329E-2</v>
      </c>
      <c r="P38" s="5"/>
      <c r="Q38" s="5"/>
      <c r="R38" s="5"/>
      <c r="S38" s="5"/>
      <c r="T38" s="35"/>
      <c r="U38" s="5"/>
      <c r="V38" s="8">
        <f>T39*50%</f>
        <v>4.1666666666666664E-2</v>
      </c>
      <c r="W38" s="8">
        <f>T39*75%</f>
        <v>6.25E-2</v>
      </c>
      <c r="X38" s="8">
        <f>T39*100%</f>
        <v>8.3333333333333329E-2</v>
      </c>
      <c r="Y38" s="5"/>
      <c r="Z38" s="5"/>
      <c r="AA38" s="5"/>
      <c r="AB38" s="5"/>
      <c r="AC38" s="5"/>
      <c r="AD38" s="5"/>
      <c r="AE38" s="8">
        <f>AC39*50%</f>
        <v>4.1666666666666664E-2</v>
      </c>
      <c r="AF38" s="8">
        <f>AC39*75%</f>
        <v>6.25E-2</v>
      </c>
      <c r="AG38" s="8">
        <f>AC39*100%</f>
        <v>8.3333333333333329E-2</v>
      </c>
      <c r="AH38" s="5"/>
      <c r="AI38" s="5"/>
      <c r="AJ38" s="5"/>
      <c r="AK38" s="5"/>
    </row>
    <row r="39" spans="1:37" ht="15.6">
      <c r="A39" s="5"/>
      <c r="B39" s="18" t="s">
        <v>36</v>
      </c>
      <c r="C39" s="6">
        <f>C36/3</f>
        <v>8.3333333333333329E-2</v>
      </c>
      <c r="D39" s="19"/>
      <c r="E39" s="19"/>
      <c r="F39" s="19"/>
      <c r="G39" s="9">
        <v>1</v>
      </c>
      <c r="H39" s="10">
        <f>INDEX(D38:F38,G39)</f>
        <v>4.1666666666666664E-2</v>
      </c>
      <c r="I39" s="11">
        <f>H39</f>
        <v>4.1666666666666664E-2</v>
      </c>
      <c r="J39" s="18" t="s">
        <v>36</v>
      </c>
      <c r="K39" s="6">
        <f>K36/3</f>
        <v>8.3333333333333329E-2</v>
      </c>
      <c r="L39" s="9" t="e">
        <f>IF(#REF!="Sí",1)+IF(#REF!="No",0)</f>
        <v>#REF!</v>
      </c>
      <c r="M39" s="19"/>
      <c r="N39" s="19"/>
      <c r="O39" s="19"/>
      <c r="P39" s="9">
        <v>3</v>
      </c>
      <c r="Q39" s="10">
        <f>INDEX(M38:O38,P39)</f>
        <v>8.3333333333333329E-2</v>
      </c>
      <c r="R39" s="11">
        <f>Q39</f>
        <v>8.3333333333333329E-2</v>
      </c>
      <c r="S39" s="18"/>
      <c r="T39" s="6">
        <f>T36/3</f>
        <v>8.3333333333333329E-2</v>
      </c>
      <c r="U39" s="9" t="e">
        <f>IF(#REF!="Sí",1)+IF(#REF!="No",0)</f>
        <v>#REF!</v>
      </c>
      <c r="V39" s="19"/>
      <c r="W39" s="19"/>
      <c r="X39" s="19"/>
      <c r="Y39" s="9">
        <v>3</v>
      </c>
      <c r="Z39" s="10">
        <f>INDEX(V38:X38,Y39)</f>
        <v>8.3333333333333329E-2</v>
      </c>
      <c r="AA39" s="11">
        <f>Z39</f>
        <v>8.3333333333333329E-2</v>
      </c>
      <c r="AB39" s="18" t="s">
        <v>36</v>
      </c>
      <c r="AC39" s="6">
        <f>AC36/3</f>
        <v>8.3333333333333329E-2</v>
      </c>
      <c r="AD39" s="9" t="e">
        <f>IF(#REF!="Sí",1)+IF(#REF!="No",0)</f>
        <v>#REF!</v>
      </c>
      <c r="AE39" s="19"/>
      <c r="AF39" s="19"/>
      <c r="AG39" s="19"/>
      <c r="AH39" s="9">
        <v>3</v>
      </c>
      <c r="AI39" s="10">
        <f>INDEX(AE38:AG38,AH39)</f>
        <v>8.3333333333333329E-2</v>
      </c>
      <c r="AJ39" s="11">
        <f>AI39</f>
        <v>8.3333333333333329E-2</v>
      </c>
      <c r="AK39" s="12"/>
    </row>
    <row r="40" spans="1:37" ht="14.4" hidden="1" customHeight="1">
      <c r="A40" s="5"/>
      <c r="B40" s="17"/>
      <c r="C40" s="28"/>
      <c r="D40" s="8">
        <f>(C41/2)*1</f>
        <v>4.1666666666666664E-2</v>
      </c>
      <c r="E40" s="8">
        <f>(C41/2)*1.5</f>
        <v>6.25E-2</v>
      </c>
      <c r="F40" s="8">
        <f>(C41/2)*2</f>
        <v>8.3333333333333329E-2</v>
      </c>
      <c r="G40" s="15"/>
      <c r="H40" s="15"/>
      <c r="I40" s="16"/>
      <c r="J40" s="28"/>
      <c r="K40" s="28"/>
      <c r="L40" s="17"/>
      <c r="M40" s="8">
        <f>(K41/2)*1</f>
        <v>4.1666666666666664E-2</v>
      </c>
      <c r="N40" s="8">
        <f>(K41/2)*1.5</f>
        <v>6.25E-2</v>
      </c>
      <c r="O40" s="8">
        <f>(K41/2)*2</f>
        <v>8.3333333333333329E-2</v>
      </c>
      <c r="P40" s="15"/>
      <c r="Q40" s="15"/>
      <c r="R40" s="16"/>
      <c r="S40" s="28"/>
      <c r="T40" s="28"/>
      <c r="U40" s="17"/>
      <c r="V40" s="8">
        <f>(R41/2)*1</f>
        <v>4.1666666666666664E-2</v>
      </c>
      <c r="W40" s="8">
        <f>(R41/2)*1.5</f>
        <v>6.25E-2</v>
      </c>
      <c r="X40" s="8">
        <f>(R41/2)*2</f>
        <v>8.3333333333333329E-2</v>
      </c>
      <c r="Y40" s="15"/>
      <c r="Z40" s="15"/>
      <c r="AA40" s="16"/>
      <c r="AB40" s="28"/>
      <c r="AC40" s="28"/>
      <c r="AD40" s="17"/>
      <c r="AE40" s="8">
        <f>(AC41/2)*1</f>
        <v>4.1666666666666664E-2</v>
      </c>
      <c r="AF40" s="8">
        <f>(AC41/2)*1.5</f>
        <v>6.25E-2</v>
      </c>
      <c r="AG40" s="8">
        <f>(AC41/2)*2</f>
        <v>8.3333333333333329E-2</v>
      </c>
      <c r="AH40" s="15"/>
      <c r="AI40" s="15"/>
      <c r="AJ40" s="16"/>
      <c r="AK40" s="5"/>
    </row>
    <row r="41" spans="1:37" ht="15" thickBot="1">
      <c r="A41" s="5"/>
      <c r="B41" s="18" t="s">
        <v>36</v>
      </c>
      <c r="C41" s="6">
        <f>C36/3</f>
        <v>8.3333333333333329E-2</v>
      </c>
      <c r="D41" s="19"/>
      <c r="E41" s="19"/>
      <c r="F41" s="19"/>
      <c r="G41" s="9">
        <v>1</v>
      </c>
      <c r="H41" s="10">
        <f>INDEX(D40:F40,G41)</f>
        <v>4.1666666666666664E-2</v>
      </c>
      <c r="I41" s="11">
        <f>H41</f>
        <v>4.1666666666666664E-2</v>
      </c>
      <c r="J41" s="18" t="s">
        <v>36</v>
      </c>
      <c r="K41" s="6">
        <f>K36/3</f>
        <v>8.3333333333333329E-2</v>
      </c>
      <c r="L41" s="9" t="e">
        <f>IF(#REF!="Sí",1)+IF(#REF!="No",0)</f>
        <v>#REF!</v>
      </c>
      <c r="M41" s="19"/>
      <c r="N41" s="19"/>
      <c r="O41" s="19"/>
      <c r="P41" s="9">
        <v>3</v>
      </c>
      <c r="Q41" s="10">
        <f>INDEX(M40:O40,P41)</f>
        <v>8.3333333333333329E-2</v>
      </c>
      <c r="R41" s="11">
        <f>Q41</f>
        <v>8.3333333333333329E-2</v>
      </c>
      <c r="S41" s="18"/>
      <c r="T41" s="6">
        <f>T36/3</f>
        <v>8.3333333333333329E-2</v>
      </c>
      <c r="U41" s="9" t="e">
        <f>IF(#REF!="Sí",1)+IF(#REF!="No",0)</f>
        <v>#REF!</v>
      </c>
      <c r="V41" s="19"/>
      <c r="W41" s="19"/>
      <c r="X41" s="19"/>
      <c r="Y41" s="9">
        <v>3</v>
      </c>
      <c r="Z41" s="10">
        <f>INDEX(V40:X40,Y41)</f>
        <v>8.3333333333333329E-2</v>
      </c>
      <c r="AA41" s="11">
        <f>Z41</f>
        <v>8.3333333333333329E-2</v>
      </c>
      <c r="AB41" s="18" t="s">
        <v>36</v>
      </c>
      <c r="AC41" s="6">
        <f>AC36/3</f>
        <v>8.3333333333333329E-2</v>
      </c>
      <c r="AD41" s="9" t="e">
        <f>IF(#REF!="Sí",1)+IF(#REF!="No",0)</f>
        <v>#REF!</v>
      </c>
      <c r="AE41" s="19"/>
      <c r="AF41" s="19"/>
      <c r="AG41" s="19"/>
      <c r="AH41" s="9">
        <v>3</v>
      </c>
      <c r="AI41" s="10">
        <f>INDEX(AE40:AG40,AH41)</f>
        <v>8.3333333333333329E-2</v>
      </c>
      <c r="AJ41" s="11">
        <f>AI41</f>
        <v>8.3333333333333329E-2</v>
      </c>
      <c r="AK41" s="5"/>
    </row>
    <row r="42" spans="1:37" ht="14.4" hidden="1" customHeight="1" thickBot="1">
      <c r="A42" s="5"/>
      <c r="B42" s="17"/>
      <c r="C42" s="28"/>
      <c r="D42" s="8">
        <f>(C43/2)*1</f>
        <v>4.1666666666666664E-2</v>
      </c>
      <c r="E42" s="8">
        <f>(C43/2)*1.5</f>
        <v>6.25E-2</v>
      </c>
      <c r="F42" s="8">
        <f>(C43/2)*2</f>
        <v>8.3333333333333329E-2</v>
      </c>
      <c r="G42" s="15"/>
      <c r="H42" s="15"/>
      <c r="I42" s="16"/>
      <c r="J42" s="28"/>
      <c r="K42" s="28"/>
      <c r="L42" s="17"/>
      <c r="M42" s="8">
        <f>(K43/2)*1</f>
        <v>4.1666666666666664E-2</v>
      </c>
      <c r="N42" s="8">
        <f>(K43/2)*1.5</f>
        <v>6.25E-2</v>
      </c>
      <c r="O42" s="8">
        <f>(K43/2)*2</f>
        <v>8.3333333333333329E-2</v>
      </c>
      <c r="P42" s="15"/>
      <c r="Q42" s="15"/>
      <c r="R42" s="16"/>
      <c r="S42" s="28"/>
      <c r="T42" s="28"/>
      <c r="U42" s="17"/>
      <c r="V42" s="8">
        <f>(R43/2)*1</f>
        <v>4.1666666666666664E-2</v>
      </c>
      <c r="W42" s="8">
        <f>(R43/2)*1.5</f>
        <v>6.25E-2</v>
      </c>
      <c r="X42" s="8">
        <f>(R43/2)*2</f>
        <v>8.3333333333333329E-2</v>
      </c>
      <c r="Y42" s="15"/>
      <c r="Z42" s="15"/>
      <c r="AA42" s="16"/>
      <c r="AB42" s="28"/>
      <c r="AC42" s="28"/>
      <c r="AD42" s="17"/>
      <c r="AE42" s="8">
        <f>(AC43/2)*1</f>
        <v>4.1666666666666664E-2</v>
      </c>
      <c r="AF42" s="8">
        <f>(AC43/2)*1.5</f>
        <v>6.25E-2</v>
      </c>
      <c r="AG42" s="8">
        <f>(AC43/2)*2</f>
        <v>8.3333333333333329E-2</v>
      </c>
      <c r="AH42" s="15"/>
      <c r="AI42" s="15"/>
      <c r="AJ42" s="16"/>
      <c r="AK42" s="5"/>
    </row>
    <row r="43" spans="1:37" ht="15" thickBot="1">
      <c r="A43" s="5"/>
      <c r="B43" s="18" t="s">
        <v>36</v>
      </c>
      <c r="C43" s="6">
        <f>C36/3</f>
        <v>8.3333333333333329E-2</v>
      </c>
      <c r="D43" s="19"/>
      <c r="E43" s="19"/>
      <c r="F43" s="19"/>
      <c r="G43" s="9">
        <v>1</v>
      </c>
      <c r="H43" s="10">
        <f>INDEX(D42:F42,G43)</f>
        <v>4.1666666666666664E-2</v>
      </c>
      <c r="I43" s="11">
        <f>H43</f>
        <v>4.1666666666666664E-2</v>
      </c>
      <c r="J43" s="18" t="s">
        <v>36</v>
      </c>
      <c r="K43" s="6">
        <f>K36/3</f>
        <v>8.3333333333333329E-2</v>
      </c>
      <c r="L43" s="9" t="e">
        <f>IF(#REF!="Sí",1)+IF(#REF!="No",0)</f>
        <v>#REF!</v>
      </c>
      <c r="M43" s="19"/>
      <c r="N43" s="19"/>
      <c r="O43" s="19"/>
      <c r="P43" s="9">
        <v>3</v>
      </c>
      <c r="Q43" s="10">
        <f>INDEX(M42:O42,P43)</f>
        <v>8.3333333333333329E-2</v>
      </c>
      <c r="R43" s="11">
        <f>Q43</f>
        <v>8.3333333333333329E-2</v>
      </c>
      <c r="S43" s="18"/>
      <c r="T43" s="6">
        <f>T36/3</f>
        <v>8.3333333333333329E-2</v>
      </c>
      <c r="U43" s="9" t="e">
        <f>IF(#REF!="Sí",1)+IF(#REF!="No",0)</f>
        <v>#REF!</v>
      </c>
      <c r="V43" s="19"/>
      <c r="W43" s="19"/>
      <c r="X43" s="19"/>
      <c r="Y43" s="9">
        <v>3</v>
      </c>
      <c r="Z43" s="10">
        <f>INDEX(V42:X42,Y43)</f>
        <v>8.3333333333333329E-2</v>
      </c>
      <c r="AA43" s="11">
        <f>Z43</f>
        <v>8.3333333333333329E-2</v>
      </c>
      <c r="AB43" s="18" t="s">
        <v>36</v>
      </c>
      <c r="AC43" s="6">
        <f>AC36/3</f>
        <v>8.3333333333333329E-2</v>
      </c>
      <c r="AD43" s="9" t="e">
        <f>IF(#REF!="Sí",1)+IF(#REF!="No",0)</f>
        <v>#REF!</v>
      </c>
      <c r="AE43" s="19"/>
      <c r="AF43" s="19"/>
      <c r="AG43" s="19"/>
      <c r="AH43" s="9">
        <v>3</v>
      </c>
      <c r="AI43" s="33">
        <f>INDEX(AE42:AG42,AH43)</f>
        <v>8.3333333333333329E-2</v>
      </c>
      <c r="AJ43" s="11">
        <f>AI43</f>
        <v>8.3333333333333329E-2</v>
      </c>
      <c r="AK43" s="13">
        <f>SUM(I44,R44,AA44,AJ44)</f>
        <v>0.875</v>
      </c>
    </row>
    <row r="44" spans="1:37" s="4" customFormat="1" ht="14.4" customHeight="1">
      <c r="A44" s="5"/>
      <c r="B44" s="28"/>
      <c r="C44" s="34">
        <f>SUM(C39:C43)</f>
        <v>0.25</v>
      </c>
      <c r="D44" s="28"/>
      <c r="E44" s="28"/>
      <c r="F44" s="28"/>
      <c r="G44" s="28"/>
      <c r="H44" s="28"/>
      <c r="I44" s="34">
        <f>I39+I41+I43</f>
        <v>0.125</v>
      </c>
      <c r="J44" s="28"/>
      <c r="K44" s="34">
        <f>SUM(K39:K43)</f>
        <v>0.25</v>
      </c>
      <c r="L44"/>
      <c r="M44"/>
      <c r="N44"/>
      <c r="O44"/>
      <c r="P44"/>
      <c r="Q44"/>
      <c r="R44" s="34">
        <f>R39+R41+R43</f>
        <v>0.25</v>
      </c>
      <c r="S44" s="28"/>
      <c r="T44" s="34">
        <f>SUM(T39:T43)</f>
        <v>0.25</v>
      </c>
      <c r="U44" s="34" t="e">
        <f>SUM(U39:U43)</f>
        <v>#REF!</v>
      </c>
      <c r="V44"/>
      <c r="W44"/>
      <c r="X44"/>
      <c r="Y44"/>
      <c r="Z44"/>
      <c r="AA44" s="34">
        <f>AA39+AA41+AA43</f>
        <v>0.25</v>
      </c>
      <c r="AB44" s="28"/>
      <c r="AC44" s="34">
        <f>SUM(AC39:AC43)</f>
        <v>0.25</v>
      </c>
      <c r="AD44"/>
      <c r="AE44"/>
      <c r="AF44"/>
      <c r="AG44"/>
      <c r="AH44"/>
      <c r="AI44"/>
      <c r="AJ44" s="34">
        <f>AJ39+AJ41+AJ43</f>
        <v>0.25</v>
      </c>
      <c r="AK44" s="5"/>
    </row>
    <row r="46" spans="1:37" ht="28.8" customHeight="1">
      <c r="A46" s="5"/>
      <c r="B46" s="5"/>
      <c r="C46" s="25" t="s">
        <v>128</v>
      </c>
      <c r="D46" s="130" t="s">
        <v>137</v>
      </c>
      <c r="E46" s="131"/>
      <c r="F46" s="132"/>
      <c r="G46" s="128" t="s">
        <v>132</v>
      </c>
      <c r="H46" s="126" t="s">
        <v>37</v>
      </c>
      <c r="I46" s="136" t="s">
        <v>130</v>
      </c>
      <c r="J46" s="42"/>
      <c r="K46" s="25" t="s">
        <v>128</v>
      </c>
      <c r="L46" s="132"/>
      <c r="M46" s="130" t="s">
        <v>138</v>
      </c>
      <c r="N46" s="131"/>
      <c r="O46" s="132"/>
      <c r="P46" s="128" t="s">
        <v>132</v>
      </c>
      <c r="Q46" s="126" t="s">
        <v>37</v>
      </c>
      <c r="R46" s="128" t="s">
        <v>129</v>
      </c>
      <c r="S46" s="42"/>
      <c r="T46" s="37" t="s">
        <v>128</v>
      </c>
      <c r="U46" s="25"/>
      <c r="V46" s="130" t="s">
        <v>139</v>
      </c>
      <c r="W46" s="131"/>
      <c r="X46" s="132"/>
      <c r="Y46" s="128" t="s">
        <v>132</v>
      </c>
      <c r="Z46" s="126" t="s">
        <v>37</v>
      </c>
      <c r="AA46" s="128" t="s">
        <v>131</v>
      </c>
      <c r="AB46" s="42"/>
      <c r="AC46" s="37" t="s">
        <v>128</v>
      </c>
      <c r="AD46" s="37"/>
      <c r="AE46" s="130" t="s">
        <v>140</v>
      </c>
      <c r="AF46" s="131"/>
      <c r="AG46" s="132"/>
      <c r="AH46" s="128" t="s">
        <v>132</v>
      </c>
      <c r="AI46" s="126" t="s">
        <v>37</v>
      </c>
      <c r="AJ46" s="128" t="s">
        <v>134</v>
      </c>
      <c r="AK46" s="128" t="s">
        <v>136</v>
      </c>
    </row>
    <row r="47" spans="1:37" ht="46.2" customHeight="1">
      <c r="A47" s="26" t="str">
        <f>'Evaluacion Sistemica'!C7</f>
        <v>TPB.3.1</v>
      </c>
      <c r="B47" s="30" t="str">
        <f>'Evaluacion Sistemica'!D7</f>
        <v>Potenciación de las actividades primarias, impulsando la eficiencia de recursos,  manejo ecológico sostenible y la soberanía alimentaria</v>
      </c>
      <c r="C47" s="29">
        <f>100%/4</f>
        <v>0.25</v>
      </c>
      <c r="D47" s="133"/>
      <c r="E47" s="134"/>
      <c r="F47" s="135"/>
      <c r="G47" s="129"/>
      <c r="H47" s="127"/>
      <c r="I47" s="136"/>
      <c r="J47" s="42" t="str">
        <f>B47</f>
        <v>Potenciación de las actividades primarias, impulsando la eficiencia de recursos,  manejo ecológico sostenible y la soberanía alimentaria</v>
      </c>
      <c r="K47" s="29">
        <f>100%/4</f>
        <v>0.25</v>
      </c>
      <c r="L47" s="135"/>
      <c r="M47" s="133"/>
      <c r="N47" s="134"/>
      <c r="O47" s="135"/>
      <c r="P47" s="129"/>
      <c r="Q47" s="127"/>
      <c r="R47" s="129"/>
      <c r="S47" s="42" t="str">
        <f>B47</f>
        <v>Potenciación de las actividades primarias, impulsando la eficiencia de recursos,  manejo ecológico sostenible y la soberanía alimentaria</v>
      </c>
      <c r="T47" s="38">
        <f>100%/4</f>
        <v>0.25</v>
      </c>
      <c r="U47" s="29"/>
      <c r="V47" s="133"/>
      <c r="W47" s="134"/>
      <c r="X47" s="135"/>
      <c r="Y47" s="129"/>
      <c r="Z47" s="127"/>
      <c r="AA47" s="129"/>
      <c r="AB47" s="42" t="str">
        <f>J47</f>
        <v>Potenciación de las actividades primarias, impulsando la eficiencia de recursos,  manejo ecológico sostenible y la soberanía alimentaria</v>
      </c>
      <c r="AC47" s="38">
        <f>100%/4</f>
        <v>0.25</v>
      </c>
      <c r="AD47" s="38"/>
      <c r="AE47" s="133"/>
      <c r="AF47" s="134"/>
      <c r="AG47" s="135"/>
      <c r="AH47" s="129"/>
      <c r="AI47" s="127"/>
      <c r="AJ47" s="129"/>
      <c r="AK47" s="129"/>
    </row>
    <row r="48" spans="1:37">
      <c r="A48" s="5"/>
      <c r="B48" s="5"/>
      <c r="C48" s="5"/>
      <c r="D48" s="7" t="s">
        <v>33</v>
      </c>
      <c r="E48" s="7" t="s">
        <v>34</v>
      </c>
      <c r="F48" s="7" t="s">
        <v>35</v>
      </c>
      <c r="G48" s="5"/>
      <c r="H48" s="5"/>
      <c r="I48" s="5"/>
      <c r="J48" s="5"/>
      <c r="K48" s="5"/>
      <c r="L48" s="5"/>
      <c r="M48" s="7" t="s">
        <v>33</v>
      </c>
      <c r="N48" s="7" t="s">
        <v>34</v>
      </c>
      <c r="O48" s="7" t="s">
        <v>35</v>
      </c>
      <c r="P48" s="5"/>
      <c r="Q48" s="5"/>
      <c r="R48" s="5"/>
      <c r="S48" s="5"/>
      <c r="T48" s="5"/>
      <c r="U48" s="5"/>
      <c r="V48" s="7" t="s">
        <v>33</v>
      </c>
      <c r="W48" s="7" t="s">
        <v>34</v>
      </c>
      <c r="X48" s="7" t="s">
        <v>35</v>
      </c>
      <c r="Y48" s="5"/>
      <c r="Z48" s="5"/>
      <c r="AA48" s="5"/>
      <c r="AB48" s="5"/>
      <c r="AC48" s="5"/>
      <c r="AD48" s="5"/>
      <c r="AE48" s="7" t="s">
        <v>33</v>
      </c>
      <c r="AF48" s="7" t="s">
        <v>34</v>
      </c>
      <c r="AG48" s="7" t="s">
        <v>35</v>
      </c>
      <c r="AH48" s="5"/>
      <c r="AI48" s="5"/>
      <c r="AJ48" s="5"/>
      <c r="AK48" s="5"/>
    </row>
    <row r="49" spans="1:37" s="4" customFormat="1" ht="13.8" hidden="1" customHeight="1">
      <c r="A49" s="5"/>
      <c r="B49" s="5"/>
      <c r="C49" s="35"/>
      <c r="D49" s="8">
        <f>C50*50%</f>
        <v>4.1666666666666664E-2</v>
      </c>
      <c r="E49" s="8">
        <f>C50*75%</f>
        <v>6.25E-2</v>
      </c>
      <c r="F49" s="8">
        <f>C50*100%</f>
        <v>8.3333333333333329E-2</v>
      </c>
      <c r="G49" s="5"/>
      <c r="H49" s="5"/>
      <c r="I49" s="5"/>
      <c r="J49" s="5"/>
      <c r="K49" s="5"/>
      <c r="L49" s="5"/>
      <c r="M49" s="8">
        <f>K50*50%</f>
        <v>4.1666666666666664E-2</v>
      </c>
      <c r="N49" s="8">
        <f>K50*75%</f>
        <v>6.25E-2</v>
      </c>
      <c r="O49" s="8">
        <f>K50*100%</f>
        <v>8.3333333333333329E-2</v>
      </c>
      <c r="P49" s="5"/>
      <c r="Q49" s="5"/>
      <c r="R49" s="5"/>
      <c r="S49" s="5"/>
      <c r="T49" s="35"/>
      <c r="U49" s="5"/>
      <c r="V49" s="8">
        <f>T50*50%</f>
        <v>4.1666666666666664E-2</v>
      </c>
      <c r="W49" s="8">
        <f>T50*75%</f>
        <v>6.25E-2</v>
      </c>
      <c r="X49" s="8">
        <f>T50*100%</f>
        <v>8.3333333333333329E-2</v>
      </c>
      <c r="Y49" s="5"/>
      <c r="Z49" s="5"/>
      <c r="AA49" s="5"/>
      <c r="AB49" s="5"/>
      <c r="AC49" s="5"/>
      <c r="AD49" s="5"/>
      <c r="AE49" s="8">
        <f>AC50*50%</f>
        <v>4.1666666666666664E-2</v>
      </c>
      <c r="AF49" s="8">
        <f>AC50*75%</f>
        <v>6.25E-2</v>
      </c>
      <c r="AG49" s="8">
        <f>AC50*100%</f>
        <v>8.3333333333333329E-2</v>
      </c>
      <c r="AH49" s="5"/>
      <c r="AI49" s="5"/>
      <c r="AJ49" s="5"/>
      <c r="AK49" s="5"/>
    </row>
    <row r="50" spans="1:37" ht="15.6">
      <c r="A50" s="5"/>
      <c r="B50" s="18" t="s">
        <v>36</v>
      </c>
      <c r="C50" s="6">
        <f>C47/3</f>
        <v>8.3333333333333329E-2</v>
      </c>
      <c r="D50" s="19"/>
      <c r="E50" s="19"/>
      <c r="F50" s="19"/>
      <c r="G50" s="9">
        <v>1</v>
      </c>
      <c r="H50" s="10">
        <f>INDEX(D49:F49,G50)</f>
        <v>4.1666666666666664E-2</v>
      </c>
      <c r="I50" s="11">
        <f>H50</f>
        <v>4.1666666666666664E-2</v>
      </c>
      <c r="J50" s="18" t="s">
        <v>36</v>
      </c>
      <c r="K50" s="6">
        <f>K47/3</f>
        <v>8.3333333333333329E-2</v>
      </c>
      <c r="L50" s="9" t="e">
        <f>IF(#REF!="Sí",1)+IF(#REF!="No",0)</f>
        <v>#REF!</v>
      </c>
      <c r="M50" s="19"/>
      <c r="N50" s="19"/>
      <c r="O50" s="19"/>
      <c r="P50" s="9">
        <v>3</v>
      </c>
      <c r="Q50" s="10">
        <f>INDEX(M49:O49,P50)</f>
        <v>8.3333333333333329E-2</v>
      </c>
      <c r="R50" s="11">
        <f>Q50</f>
        <v>8.3333333333333329E-2</v>
      </c>
      <c r="S50" s="18"/>
      <c r="T50" s="6">
        <f>T47/3</f>
        <v>8.3333333333333329E-2</v>
      </c>
      <c r="U50" s="9" t="e">
        <f>IF(#REF!="Sí",1)+IF(#REF!="No",0)</f>
        <v>#REF!</v>
      </c>
      <c r="V50" s="19"/>
      <c r="W50" s="19"/>
      <c r="X50" s="19"/>
      <c r="Y50" s="9">
        <v>3</v>
      </c>
      <c r="Z50" s="10">
        <f>INDEX(V49:X49,Y50)</f>
        <v>8.3333333333333329E-2</v>
      </c>
      <c r="AA50" s="11">
        <f>Z50</f>
        <v>8.3333333333333329E-2</v>
      </c>
      <c r="AB50" s="18" t="s">
        <v>36</v>
      </c>
      <c r="AC50" s="6">
        <f>AC47/3</f>
        <v>8.3333333333333329E-2</v>
      </c>
      <c r="AD50" s="9" t="e">
        <f>IF(#REF!="Sí",1)+IF(#REF!="No",0)</f>
        <v>#REF!</v>
      </c>
      <c r="AE50" s="19"/>
      <c r="AF50" s="19"/>
      <c r="AG50" s="19"/>
      <c r="AH50" s="9">
        <v>2</v>
      </c>
      <c r="AI50" s="10">
        <f>INDEX(AE49:AG49,AH50)</f>
        <v>6.25E-2</v>
      </c>
      <c r="AJ50" s="11">
        <f>AI50</f>
        <v>6.25E-2</v>
      </c>
      <c r="AK50" s="12"/>
    </row>
    <row r="51" spans="1:37" ht="14.4" hidden="1" customHeight="1">
      <c r="A51" s="5"/>
      <c r="B51" s="17"/>
      <c r="C51" s="28"/>
      <c r="D51" s="8">
        <f>(C52/2)*1</f>
        <v>4.1666666666666664E-2</v>
      </c>
      <c r="E51" s="8">
        <f>(C52/2)*1.5</f>
        <v>6.25E-2</v>
      </c>
      <c r="F51" s="8">
        <f>(C52/2)*2</f>
        <v>8.3333333333333329E-2</v>
      </c>
      <c r="G51" s="15"/>
      <c r="H51" s="15"/>
      <c r="I51" s="16"/>
      <c r="J51" s="28"/>
      <c r="K51" s="28"/>
      <c r="L51" s="17"/>
      <c r="M51" s="8">
        <f>(K52/2)*1</f>
        <v>4.1666666666666664E-2</v>
      </c>
      <c r="N51" s="8">
        <f>(K52/2)*1.5</f>
        <v>6.25E-2</v>
      </c>
      <c r="O51" s="8">
        <f>(K52/2)*2</f>
        <v>8.3333333333333329E-2</v>
      </c>
      <c r="P51" s="15"/>
      <c r="Q51" s="15"/>
      <c r="R51" s="16"/>
      <c r="S51" s="28"/>
      <c r="T51" s="28"/>
      <c r="U51" s="17"/>
      <c r="V51" s="8">
        <f>(R52/2)*1</f>
        <v>4.1666666666666664E-2</v>
      </c>
      <c r="W51" s="8">
        <f>(R52/2)*1.5</f>
        <v>6.25E-2</v>
      </c>
      <c r="X51" s="8">
        <f>(R52/2)*2</f>
        <v>8.3333333333333329E-2</v>
      </c>
      <c r="Y51" s="15"/>
      <c r="Z51" s="15"/>
      <c r="AA51" s="16"/>
      <c r="AB51" s="28"/>
      <c r="AC51" s="28"/>
      <c r="AD51" s="17"/>
      <c r="AE51" s="8">
        <f>(AC52/2)*1</f>
        <v>4.1666666666666664E-2</v>
      </c>
      <c r="AF51" s="8">
        <f>(AC52/2)*1.5</f>
        <v>6.25E-2</v>
      </c>
      <c r="AG51" s="8">
        <f>(AC52/2)*2</f>
        <v>8.3333333333333329E-2</v>
      </c>
      <c r="AH51" s="15"/>
      <c r="AI51" s="15"/>
      <c r="AJ51" s="16"/>
      <c r="AK51" s="5"/>
    </row>
    <row r="52" spans="1:37" ht="15" thickBot="1">
      <c r="A52" s="5"/>
      <c r="B52" s="18" t="s">
        <v>36</v>
      </c>
      <c r="C52" s="6">
        <f>C47/3</f>
        <v>8.3333333333333329E-2</v>
      </c>
      <c r="D52" s="19"/>
      <c r="E52" s="19"/>
      <c r="F52" s="19"/>
      <c r="G52" s="9">
        <v>1</v>
      </c>
      <c r="H52" s="10">
        <f>INDEX(D51:F51,G52)</f>
        <v>4.1666666666666664E-2</v>
      </c>
      <c r="I52" s="11">
        <f>H52</f>
        <v>4.1666666666666664E-2</v>
      </c>
      <c r="J52" s="18" t="s">
        <v>36</v>
      </c>
      <c r="K52" s="6">
        <f>K47/3</f>
        <v>8.3333333333333329E-2</v>
      </c>
      <c r="L52" s="9" t="e">
        <f>IF(#REF!="Sí",1)+IF(#REF!="No",0)</f>
        <v>#REF!</v>
      </c>
      <c r="M52" s="19"/>
      <c r="N52" s="19"/>
      <c r="O52" s="19"/>
      <c r="P52" s="9">
        <v>3</v>
      </c>
      <c r="Q52" s="10">
        <f>INDEX(M51:O51,P52)</f>
        <v>8.3333333333333329E-2</v>
      </c>
      <c r="R52" s="11">
        <f>Q52</f>
        <v>8.3333333333333329E-2</v>
      </c>
      <c r="S52" s="18"/>
      <c r="T52" s="6">
        <f>T47/3</f>
        <v>8.3333333333333329E-2</v>
      </c>
      <c r="U52" s="9" t="e">
        <f>IF(#REF!="Sí",1)+IF(#REF!="No",0)</f>
        <v>#REF!</v>
      </c>
      <c r="V52" s="19"/>
      <c r="W52" s="19"/>
      <c r="X52" s="19"/>
      <c r="Y52" s="9">
        <v>3</v>
      </c>
      <c r="Z52" s="10">
        <f>INDEX(V51:X51,Y52)</f>
        <v>8.3333333333333329E-2</v>
      </c>
      <c r="AA52" s="11">
        <f>Z52</f>
        <v>8.3333333333333329E-2</v>
      </c>
      <c r="AB52" s="18" t="s">
        <v>36</v>
      </c>
      <c r="AC52" s="6">
        <f>AC47/3</f>
        <v>8.3333333333333329E-2</v>
      </c>
      <c r="AD52" s="9" t="e">
        <f>IF(#REF!="Sí",1)+IF(#REF!="No",0)</f>
        <v>#REF!</v>
      </c>
      <c r="AE52" s="19"/>
      <c r="AF52" s="19"/>
      <c r="AG52" s="19"/>
      <c r="AH52" s="9">
        <v>2</v>
      </c>
      <c r="AI52" s="10">
        <f>INDEX(AE51:AG51,AH52)</f>
        <v>6.25E-2</v>
      </c>
      <c r="AJ52" s="11">
        <f>AI52</f>
        <v>6.25E-2</v>
      </c>
      <c r="AK52" s="5"/>
    </row>
    <row r="53" spans="1:37" ht="14.4" hidden="1" customHeight="1" thickBot="1">
      <c r="A53" s="5"/>
      <c r="B53" s="17"/>
      <c r="C53" s="28"/>
      <c r="D53" s="8">
        <f>(C54/2)*1</f>
        <v>4.1666666666666664E-2</v>
      </c>
      <c r="E53" s="8">
        <f>(C54/2)*1.5</f>
        <v>6.25E-2</v>
      </c>
      <c r="F53" s="8">
        <f>(C54/2)*2</f>
        <v>8.3333333333333329E-2</v>
      </c>
      <c r="G53" s="15"/>
      <c r="H53" s="15"/>
      <c r="I53" s="16"/>
      <c r="J53" s="28"/>
      <c r="K53" s="28"/>
      <c r="L53" s="17"/>
      <c r="M53" s="8">
        <f>(K54/2)*1</f>
        <v>4.1666666666666664E-2</v>
      </c>
      <c r="N53" s="8">
        <f>(K54/2)*1.5</f>
        <v>6.25E-2</v>
      </c>
      <c r="O53" s="8">
        <f>(K54/2)*2</f>
        <v>8.3333333333333329E-2</v>
      </c>
      <c r="P53" s="15"/>
      <c r="Q53" s="15"/>
      <c r="R53" s="16"/>
      <c r="S53" s="28"/>
      <c r="T53" s="28"/>
      <c r="U53" s="17"/>
      <c r="V53" s="8">
        <f>(R54/2)*1</f>
        <v>4.1666666666666664E-2</v>
      </c>
      <c r="W53" s="8">
        <f>(R54/2)*1.5</f>
        <v>6.25E-2</v>
      </c>
      <c r="X53" s="8">
        <f>(R54/2)*2</f>
        <v>8.3333333333333329E-2</v>
      </c>
      <c r="Y53" s="15"/>
      <c r="Z53" s="15"/>
      <c r="AA53" s="16"/>
      <c r="AB53" s="28"/>
      <c r="AC53" s="28"/>
      <c r="AD53" s="17"/>
      <c r="AE53" s="8">
        <f>(AC54/2)*1</f>
        <v>4.1666666666666664E-2</v>
      </c>
      <c r="AF53" s="8">
        <f>(AC54/2)*1.5</f>
        <v>6.25E-2</v>
      </c>
      <c r="AG53" s="8">
        <f>(AC54/2)*2</f>
        <v>8.3333333333333329E-2</v>
      </c>
      <c r="AH53" s="15"/>
      <c r="AI53" s="15"/>
      <c r="AJ53" s="16"/>
      <c r="AK53" s="5"/>
    </row>
    <row r="54" spans="1:37" ht="15" thickBot="1">
      <c r="A54" s="5"/>
      <c r="B54" s="18" t="s">
        <v>36</v>
      </c>
      <c r="C54" s="6">
        <f>C47/3</f>
        <v>8.3333333333333329E-2</v>
      </c>
      <c r="D54" s="19"/>
      <c r="E54" s="19"/>
      <c r="F54" s="19"/>
      <c r="G54" s="9">
        <v>1</v>
      </c>
      <c r="H54" s="10">
        <f>INDEX(D53:F53,G54)</f>
        <v>4.1666666666666664E-2</v>
      </c>
      <c r="I54" s="11">
        <f>H54</f>
        <v>4.1666666666666664E-2</v>
      </c>
      <c r="J54" s="18" t="s">
        <v>36</v>
      </c>
      <c r="K54" s="6">
        <f>K47/3</f>
        <v>8.3333333333333329E-2</v>
      </c>
      <c r="L54" s="9" t="e">
        <f>IF(#REF!="Sí",1)+IF(#REF!="No",0)</f>
        <v>#REF!</v>
      </c>
      <c r="M54" s="19"/>
      <c r="N54" s="19"/>
      <c r="O54" s="19"/>
      <c r="P54" s="9">
        <v>3</v>
      </c>
      <c r="Q54" s="10">
        <f>INDEX(M53:O53,P54)</f>
        <v>8.3333333333333329E-2</v>
      </c>
      <c r="R54" s="11">
        <f>Q54</f>
        <v>8.3333333333333329E-2</v>
      </c>
      <c r="S54" s="18"/>
      <c r="T54" s="6">
        <f>T47/3</f>
        <v>8.3333333333333329E-2</v>
      </c>
      <c r="U54" s="9" t="e">
        <f>IF(#REF!="Sí",1)+IF(#REF!="No",0)</f>
        <v>#REF!</v>
      </c>
      <c r="V54" s="19"/>
      <c r="W54" s="19"/>
      <c r="X54" s="19"/>
      <c r="Y54" s="9">
        <v>1</v>
      </c>
      <c r="Z54" s="10">
        <f>INDEX(V53:X53,Y54)</f>
        <v>4.1666666666666664E-2</v>
      </c>
      <c r="AA54" s="11">
        <f>Z54</f>
        <v>4.1666666666666664E-2</v>
      </c>
      <c r="AB54" s="18" t="s">
        <v>36</v>
      </c>
      <c r="AC54" s="6">
        <f>AC47/3</f>
        <v>8.3333333333333329E-2</v>
      </c>
      <c r="AD54" s="9" t="e">
        <f>IF(#REF!="Sí",1)+IF(#REF!="No",0)</f>
        <v>#REF!</v>
      </c>
      <c r="AE54" s="19"/>
      <c r="AF54" s="19"/>
      <c r="AG54" s="19"/>
      <c r="AH54" s="9">
        <v>2</v>
      </c>
      <c r="AI54" s="33">
        <f>INDEX(AE53:AG53,AH54)</f>
        <v>6.25E-2</v>
      </c>
      <c r="AJ54" s="11">
        <f>AI54</f>
        <v>6.25E-2</v>
      </c>
      <c r="AK54" s="13">
        <f>SUM(I55,R55,AA55,AJ55)</f>
        <v>0.77083333333333326</v>
      </c>
    </row>
    <row r="55" spans="1:37" s="4" customFormat="1" ht="14.4" customHeight="1">
      <c r="A55" s="5"/>
      <c r="B55" s="28"/>
      <c r="C55" s="34">
        <f>SUM(C50:C54)</f>
        <v>0.25</v>
      </c>
      <c r="D55" s="28"/>
      <c r="E55" s="28"/>
      <c r="F55" s="28"/>
      <c r="G55" s="28"/>
      <c r="H55" s="28"/>
      <c r="I55" s="34">
        <f>I50+I52+I54</f>
        <v>0.125</v>
      </c>
      <c r="J55" s="28"/>
      <c r="K55" s="34">
        <f>SUM(K50:K54)</f>
        <v>0.25</v>
      </c>
      <c r="L55"/>
      <c r="M55"/>
      <c r="N55"/>
      <c r="O55"/>
      <c r="P55"/>
      <c r="Q55"/>
      <c r="R55" s="34">
        <f>R50+R52+R54</f>
        <v>0.25</v>
      </c>
      <c r="S55" s="28"/>
      <c r="T55" s="34">
        <f>SUM(T50:T54)</f>
        <v>0.25</v>
      </c>
      <c r="U55" s="34" t="e">
        <f>SUM(U50:U54)</f>
        <v>#REF!</v>
      </c>
      <c r="V55"/>
      <c r="W55"/>
      <c r="X55"/>
      <c r="Y55"/>
      <c r="Z55"/>
      <c r="AA55" s="34">
        <f>AA50+AA52+AA54</f>
        <v>0.20833333333333331</v>
      </c>
      <c r="AB55" s="28"/>
      <c r="AC55" s="34">
        <f>SUM(AC50:AC54)</f>
        <v>0.25</v>
      </c>
      <c r="AD55"/>
      <c r="AE55"/>
      <c r="AF55"/>
      <c r="AG55"/>
      <c r="AH55"/>
      <c r="AI55"/>
      <c r="AJ55" s="34">
        <f>AJ50+AJ52+AJ54</f>
        <v>0.1875</v>
      </c>
      <c r="AK55" s="5"/>
    </row>
    <row r="57" spans="1:37" ht="28.8" customHeight="1">
      <c r="A57" s="5"/>
      <c r="B57" s="5"/>
      <c r="C57" s="25" t="s">
        <v>128</v>
      </c>
      <c r="D57" s="130" t="s">
        <v>137</v>
      </c>
      <c r="E57" s="131"/>
      <c r="F57" s="132"/>
      <c r="G57" s="128" t="s">
        <v>132</v>
      </c>
      <c r="H57" s="126" t="s">
        <v>37</v>
      </c>
      <c r="I57" s="136" t="s">
        <v>130</v>
      </c>
      <c r="J57" s="42"/>
      <c r="K57" s="25" t="s">
        <v>128</v>
      </c>
      <c r="L57" s="132"/>
      <c r="M57" s="130" t="s">
        <v>138</v>
      </c>
      <c r="N57" s="131"/>
      <c r="O57" s="132"/>
      <c r="P57" s="128" t="s">
        <v>132</v>
      </c>
      <c r="Q57" s="126" t="s">
        <v>37</v>
      </c>
      <c r="R57" s="128" t="s">
        <v>129</v>
      </c>
      <c r="S57" s="42"/>
      <c r="T57" s="37" t="s">
        <v>128</v>
      </c>
      <c r="U57" s="25"/>
      <c r="V57" s="130" t="s">
        <v>139</v>
      </c>
      <c r="W57" s="131"/>
      <c r="X57" s="132"/>
      <c r="Y57" s="128" t="s">
        <v>132</v>
      </c>
      <c r="Z57" s="126" t="s">
        <v>37</v>
      </c>
      <c r="AA57" s="128" t="s">
        <v>131</v>
      </c>
      <c r="AB57" s="42"/>
      <c r="AC57" s="37" t="s">
        <v>128</v>
      </c>
      <c r="AD57" s="37"/>
      <c r="AE57" s="130" t="s">
        <v>140</v>
      </c>
      <c r="AF57" s="131"/>
      <c r="AG57" s="132"/>
      <c r="AH57" s="128" t="s">
        <v>132</v>
      </c>
      <c r="AI57" s="126" t="s">
        <v>37</v>
      </c>
      <c r="AJ57" s="128" t="s">
        <v>134</v>
      </c>
      <c r="AK57" s="128" t="s">
        <v>136</v>
      </c>
    </row>
    <row r="58" spans="1:37" ht="34.200000000000003" customHeight="1">
      <c r="A58" s="26" t="str">
        <f>'Evaluacion Sistemica'!C8</f>
        <v>TPB.4.1</v>
      </c>
      <c r="B58" s="30" t="str">
        <f>'Evaluacion Sistemica'!D8</f>
        <v>Introducir Soluciones basadas en la Naturaleza para reducir la vulnerabilidad frente a los efectos del cambio climático</v>
      </c>
      <c r="C58" s="29">
        <f>100%/4</f>
        <v>0.25</v>
      </c>
      <c r="D58" s="133"/>
      <c r="E58" s="134"/>
      <c r="F58" s="135"/>
      <c r="G58" s="129"/>
      <c r="H58" s="127"/>
      <c r="I58" s="136"/>
      <c r="J58" s="42" t="str">
        <f>B58</f>
        <v>Introducir Soluciones basadas en la Naturaleza para reducir la vulnerabilidad frente a los efectos del cambio climático</v>
      </c>
      <c r="K58" s="29">
        <f>100%/4</f>
        <v>0.25</v>
      </c>
      <c r="L58" s="135"/>
      <c r="M58" s="133"/>
      <c r="N58" s="134"/>
      <c r="O58" s="135"/>
      <c r="P58" s="129"/>
      <c r="Q58" s="127"/>
      <c r="R58" s="129"/>
      <c r="S58" s="42" t="str">
        <f>B58</f>
        <v>Introducir Soluciones basadas en la Naturaleza para reducir la vulnerabilidad frente a los efectos del cambio climático</v>
      </c>
      <c r="T58" s="38">
        <f>100%/4</f>
        <v>0.25</v>
      </c>
      <c r="U58" s="29"/>
      <c r="V58" s="133"/>
      <c r="W58" s="134"/>
      <c r="X58" s="135"/>
      <c r="Y58" s="129"/>
      <c r="Z58" s="127"/>
      <c r="AA58" s="129"/>
      <c r="AB58" s="42" t="str">
        <f>J58</f>
        <v>Introducir Soluciones basadas en la Naturaleza para reducir la vulnerabilidad frente a los efectos del cambio climático</v>
      </c>
      <c r="AC58" s="38">
        <f>100%/4</f>
        <v>0.25</v>
      </c>
      <c r="AD58" s="38"/>
      <c r="AE58" s="133"/>
      <c r="AF58" s="134"/>
      <c r="AG58" s="135"/>
      <c r="AH58" s="129"/>
      <c r="AI58" s="127"/>
      <c r="AJ58" s="129"/>
      <c r="AK58" s="129"/>
    </row>
    <row r="59" spans="1:37">
      <c r="A59" s="5"/>
      <c r="B59" s="5"/>
      <c r="C59" s="5"/>
      <c r="D59" s="7" t="s">
        <v>33</v>
      </c>
      <c r="E59" s="7" t="s">
        <v>34</v>
      </c>
      <c r="F59" s="7" t="s">
        <v>35</v>
      </c>
      <c r="G59" s="5"/>
      <c r="H59" s="5"/>
      <c r="I59" s="5"/>
      <c r="J59" s="5"/>
      <c r="K59" s="5"/>
      <c r="L59" s="5"/>
      <c r="M59" s="7" t="s">
        <v>33</v>
      </c>
      <c r="N59" s="7" t="s">
        <v>34</v>
      </c>
      <c r="O59" s="7" t="s">
        <v>35</v>
      </c>
      <c r="P59" s="5"/>
      <c r="Q59" s="5"/>
      <c r="R59" s="5"/>
      <c r="S59" s="5"/>
      <c r="T59" s="5"/>
      <c r="U59" s="5"/>
      <c r="V59" s="7" t="s">
        <v>33</v>
      </c>
      <c r="W59" s="7" t="s">
        <v>34</v>
      </c>
      <c r="X59" s="7" t="s">
        <v>35</v>
      </c>
      <c r="Y59" s="5"/>
      <c r="Z59" s="5"/>
      <c r="AA59" s="5"/>
      <c r="AB59" s="5"/>
      <c r="AC59" s="5"/>
      <c r="AD59" s="5"/>
      <c r="AE59" s="7" t="s">
        <v>33</v>
      </c>
      <c r="AF59" s="7" t="s">
        <v>34</v>
      </c>
      <c r="AG59" s="7" t="s">
        <v>35</v>
      </c>
      <c r="AH59" s="5"/>
      <c r="AI59" s="5"/>
      <c r="AJ59" s="5"/>
      <c r="AK59" s="5"/>
    </row>
    <row r="60" spans="1:37" s="4" customFormat="1" ht="13.8" hidden="1" customHeight="1">
      <c r="A60" s="5"/>
      <c r="B60" s="5"/>
      <c r="C60" s="35"/>
      <c r="D60" s="8">
        <f>C61*50%</f>
        <v>4.1666666666666664E-2</v>
      </c>
      <c r="E60" s="8">
        <f>C61*75%</f>
        <v>6.25E-2</v>
      </c>
      <c r="F60" s="8">
        <f>C61*100%</f>
        <v>8.3333333333333329E-2</v>
      </c>
      <c r="G60" s="5"/>
      <c r="H60" s="5"/>
      <c r="I60" s="5"/>
      <c r="J60" s="5"/>
      <c r="K60" s="5"/>
      <c r="L60" s="5"/>
      <c r="M60" s="8">
        <f>K61*50%</f>
        <v>4.1666666666666664E-2</v>
      </c>
      <c r="N60" s="8">
        <f>K61*75%</f>
        <v>6.25E-2</v>
      </c>
      <c r="O60" s="8">
        <f>K61*100%</f>
        <v>8.3333333333333329E-2</v>
      </c>
      <c r="P60" s="5"/>
      <c r="Q60" s="5"/>
      <c r="R60" s="5"/>
      <c r="S60" s="5"/>
      <c r="T60" s="35"/>
      <c r="U60" s="5"/>
      <c r="V60" s="8">
        <f>T61*50%</f>
        <v>4.1666666666666664E-2</v>
      </c>
      <c r="W60" s="8">
        <f>T61*75%</f>
        <v>6.25E-2</v>
      </c>
      <c r="X60" s="8">
        <f>T61*100%</f>
        <v>8.3333333333333329E-2</v>
      </c>
      <c r="Y60" s="5"/>
      <c r="Z60" s="5"/>
      <c r="AA60" s="5"/>
      <c r="AB60" s="5"/>
      <c r="AC60" s="5"/>
      <c r="AD60" s="5"/>
      <c r="AE60" s="8">
        <f>AC61*50%</f>
        <v>4.1666666666666664E-2</v>
      </c>
      <c r="AF60" s="8">
        <f>AC61*75%</f>
        <v>6.25E-2</v>
      </c>
      <c r="AG60" s="8">
        <f>AC61*100%</f>
        <v>8.3333333333333329E-2</v>
      </c>
      <c r="AH60" s="5"/>
      <c r="AI60" s="5"/>
      <c r="AJ60" s="5"/>
      <c r="AK60" s="5"/>
    </row>
    <row r="61" spans="1:37" ht="15.6">
      <c r="A61" s="5"/>
      <c r="B61" s="18" t="s">
        <v>36</v>
      </c>
      <c r="C61" s="6">
        <f>C58/3</f>
        <v>8.3333333333333329E-2</v>
      </c>
      <c r="D61" s="19"/>
      <c r="E61" s="19"/>
      <c r="F61" s="19"/>
      <c r="G61" s="9">
        <v>1</v>
      </c>
      <c r="H61" s="10">
        <f>INDEX(D60:F60,G61)</f>
        <v>4.1666666666666664E-2</v>
      </c>
      <c r="I61" s="11">
        <f>H61</f>
        <v>4.1666666666666664E-2</v>
      </c>
      <c r="J61" s="18" t="s">
        <v>36</v>
      </c>
      <c r="K61" s="6">
        <f>K58/3</f>
        <v>8.3333333333333329E-2</v>
      </c>
      <c r="L61" s="9" t="e">
        <f>IF(#REF!="Sí",1)+IF(#REF!="No",0)</f>
        <v>#REF!</v>
      </c>
      <c r="M61" s="19"/>
      <c r="N61" s="19"/>
      <c r="O61" s="19"/>
      <c r="P61" s="9">
        <v>3</v>
      </c>
      <c r="Q61" s="10">
        <f>INDEX(M60:O60,P61)</f>
        <v>8.3333333333333329E-2</v>
      </c>
      <c r="R61" s="11">
        <f>Q61</f>
        <v>8.3333333333333329E-2</v>
      </c>
      <c r="S61" s="18"/>
      <c r="T61" s="6">
        <f>T58/3</f>
        <v>8.3333333333333329E-2</v>
      </c>
      <c r="U61" s="9" t="e">
        <f>IF(#REF!="Sí",1)+IF(#REF!="No",0)</f>
        <v>#REF!</v>
      </c>
      <c r="V61" s="19"/>
      <c r="W61" s="19"/>
      <c r="X61" s="19"/>
      <c r="Y61" s="9">
        <v>3</v>
      </c>
      <c r="Z61" s="10">
        <f>INDEX(V60:X60,Y61)</f>
        <v>8.3333333333333329E-2</v>
      </c>
      <c r="AA61" s="11">
        <f>Z61</f>
        <v>8.3333333333333329E-2</v>
      </c>
      <c r="AB61" s="18" t="s">
        <v>36</v>
      </c>
      <c r="AC61" s="6">
        <f>AC58/3</f>
        <v>8.3333333333333329E-2</v>
      </c>
      <c r="AD61" s="9" t="e">
        <f>IF(#REF!="Sí",1)+IF(#REF!="No",0)</f>
        <v>#REF!</v>
      </c>
      <c r="AE61" s="19"/>
      <c r="AF61" s="19"/>
      <c r="AG61" s="19"/>
      <c r="AH61" s="9">
        <v>2</v>
      </c>
      <c r="AI61" s="10">
        <f>INDEX(AE60:AG60,AH61)</f>
        <v>6.25E-2</v>
      </c>
      <c r="AJ61" s="11">
        <f>AI61</f>
        <v>6.25E-2</v>
      </c>
      <c r="AK61" s="12"/>
    </row>
    <row r="62" spans="1:37" ht="14.4" hidden="1" customHeight="1">
      <c r="A62" s="5"/>
      <c r="B62" s="17"/>
      <c r="C62" s="28"/>
      <c r="D62" s="8">
        <f>(C63/2)*1</f>
        <v>4.1666666666666664E-2</v>
      </c>
      <c r="E62" s="8">
        <f>(C63/2)*1.5</f>
        <v>6.25E-2</v>
      </c>
      <c r="F62" s="8">
        <f>(C63/2)*2</f>
        <v>8.3333333333333329E-2</v>
      </c>
      <c r="G62" s="15"/>
      <c r="H62" s="15"/>
      <c r="I62" s="16"/>
      <c r="J62" s="28"/>
      <c r="K62" s="28"/>
      <c r="L62" s="17"/>
      <c r="M62" s="8">
        <f>(K63/2)*1</f>
        <v>4.1666666666666664E-2</v>
      </c>
      <c r="N62" s="8">
        <f>(K63/2)*1.5</f>
        <v>6.25E-2</v>
      </c>
      <c r="O62" s="8">
        <f>(K63/2)*2</f>
        <v>8.3333333333333329E-2</v>
      </c>
      <c r="P62" s="15"/>
      <c r="Q62" s="15"/>
      <c r="R62" s="16"/>
      <c r="S62" s="28"/>
      <c r="T62" s="28"/>
      <c r="U62" s="17"/>
      <c r="V62" s="8">
        <f>(R63/2)*1</f>
        <v>4.1666666666666664E-2</v>
      </c>
      <c r="W62" s="8">
        <f>(R63/2)*1.5</f>
        <v>6.25E-2</v>
      </c>
      <c r="X62" s="8">
        <f>(R63/2)*2</f>
        <v>8.3333333333333329E-2</v>
      </c>
      <c r="Y62" s="15"/>
      <c r="Z62" s="15"/>
      <c r="AA62" s="16"/>
      <c r="AB62" s="28"/>
      <c r="AC62" s="28"/>
      <c r="AD62" s="17"/>
      <c r="AE62" s="8">
        <f>(AC63/2)*1</f>
        <v>4.1666666666666664E-2</v>
      </c>
      <c r="AF62" s="8">
        <f>(AC63/2)*1.5</f>
        <v>6.25E-2</v>
      </c>
      <c r="AG62" s="8">
        <f>(AC63/2)*2</f>
        <v>8.3333333333333329E-2</v>
      </c>
      <c r="AH62" s="15"/>
      <c r="AI62" s="15"/>
      <c r="AJ62" s="16"/>
      <c r="AK62" s="5"/>
    </row>
    <row r="63" spans="1:37" ht="22.2" customHeight="1" thickBot="1">
      <c r="A63" s="5"/>
      <c r="B63" s="18" t="s">
        <v>36</v>
      </c>
      <c r="C63" s="6">
        <f>C58/3</f>
        <v>8.3333333333333329E-2</v>
      </c>
      <c r="D63" s="19"/>
      <c r="E63" s="19"/>
      <c r="F63" s="19"/>
      <c r="G63" s="9">
        <v>1</v>
      </c>
      <c r="H63" s="10">
        <f>INDEX(D62:F62,G63)</f>
        <v>4.1666666666666664E-2</v>
      </c>
      <c r="I63" s="11">
        <f>H63</f>
        <v>4.1666666666666664E-2</v>
      </c>
      <c r="J63" s="18" t="s">
        <v>36</v>
      </c>
      <c r="K63" s="6">
        <f>K58/3</f>
        <v>8.3333333333333329E-2</v>
      </c>
      <c r="L63" s="9" t="e">
        <f>IF(#REF!="Sí",1)+IF(#REF!="No",0)</f>
        <v>#REF!</v>
      </c>
      <c r="M63" s="19"/>
      <c r="N63" s="19"/>
      <c r="O63" s="19"/>
      <c r="P63" s="9">
        <v>3</v>
      </c>
      <c r="Q63" s="10">
        <f>INDEX(M62:O62,P63)</f>
        <v>8.3333333333333329E-2</v>
      </c>
      <c r="R63" s="11">
        <f>Q63</f>
        <v>8.3333333333333329E-2</v>
      </c>
      <c r="S63" s="18"/>
      <c r="T63" s="6">
        <f>T58/3</f>
        <v>8.3333333333333329E-2</v>
      </c>
      <c r="U63" s="9" t="e">
        <f>IF(#REF!="Sí",1)+IF(#REF!="No",0)</f>
        <v>#REF!</v>
      </c>
      <c r="V63" s="19"/>
      <c r="W63" s="19"/>
      <c r="X63" s="19"/>
      <c r="Y63" s="9">
        <v>3</v>
      </c>
      <c r="Z63" s="10">
        <f>INDEX(V62:X62,Y63)</f>
        <v>8.3333333333333329E-2</v>
      </c>
      <c r="AA63" s="11">
        <f>Z63</f>
        <v>8.3333333333333329E-2</v>
      </c>
      <c r="AB63" s="18" t="s">
        <v>36</v>
      </c>
      <c r="AC63" s="6">
        <f>AC58/3</f>
        <v>8.3333333333333329E-2</v>
      </c>
      <c r="AD63" s="9" t="e">
        <f>IF(#REF!="Sí",1)+IF(#REF!="No",0)</f>
        <v>#REF!</v>
      </c>
      <c r="AE63" s="19"/>
      <c r="AF63" s="19"/>
      <c r="AG63" s="19"/>
      <c r="AH63" s="9">
        <v>2</v>
      </c>
      <c r="AI63" s="10">
        <f>INDEX(AE62:AG62,AH63)</f>
        <v>6.25E-2</v>
      </c>
      <c r="AJ63" s="11">
        <f>AI63</f>
        <v>6.25E-2</v>
      </c>
      <c r="AK63" s="5"/>
    </row>
    <row r="64" spans="1:37" ht="14.4" hidden="1" customHeight="1" thickBot="1">
      <c r="A64" s="5"/>
      <c r="B64" s="17"/>
      <c r="C64" s="28"/>
      <c r="D64" s="8">
        <f>(C65/2)*1</f>
        <v>4.1666666666666664E-2</v>
      </c>
      <c r="E64" s="8">
        <f>(C65/2)*1.5</f>
        <v>6.25E-2</v>
      </c>
      <c r="F64" s="8">
        <f>(C65/2)*2</f>
        <v>8.3333333333333329E-2</v>
      </c>
      <c r="G64" s="15"/>
      <c r="H64" s="15"/>
      <c r="I64" s="16"/>
      <c r="J64" s="28"/>
      <c r="K64" s="28"/>
      <c r="L64" s="17"/>
      <c r="M64" s="8">
        <f>(K65/2)*1</f>
        <v>4.1666666666666664E-2</v>
      </c>
      <c r="N64" s="8">
        <f>(K65/2)*1.5</f>
        <v>6.25E-2</v>
      </c>
      <c r="O64" s="8">
        <f>(K65/2)*2</f>
        <v>8.3333333333333329E-2</v>
      </c>
      <c r="P64" s="15"/>
      <c r="Q64" s="15"/>
      <c r="R64" s="16"/>
      <c r="S64" s="28"/>
      <c r="T64" s="28"/>
      <c r="U64" s="17"/>
      <c r="V64" s="8">
        <f>(R65/2)*1</f>
        <v>4.1666666666666664E-2</v>
      </c>
      <c r="W64" s="8">
        <f>(R65/2)*1.5</f>
        <v>6.25E-2</v>
      </c>
      <c r="X64" s="8">
        <f>(R65/2)*2</f>
        <v>8.3333333333333329E-2</v>
      </c>
      <c r="Y64" s="15"/>
      <c r="Z64" s="15"/>
      <c r="AA64" s="16"/>
      <c r="AB64" s="28"/>
      <c r="AC64" s="28"/>
      <c r="AD64" s="17"/>
      <c r="AE64" s="8">
        <f>(AC65/2)*1</f>
        <v>4.1666666666666664E-2</v>
      </c>
      <c r="AF64" s="8">
        <f>(AC65/2)*1.5</f>
        <v>6.25E-2</v>
      </c>
      <c r="AG64" s="8">
        <f>(AC65/2)*2</f>
        <v>8.3333333333333329E-2</v>
      </c>
      <c r="AH64" s="15"/>
      <c r="AI64" s="15"/>
      <c r="AJ64" s="16"/>
      <c r="AK64" s="5"/>
    </row>
    <row r="65" spans="1:37" ht="15" thickBot="1">
      <c r="A65" s="5"/>
      <c r="B65" s="18" t="s">
        <v>36</v>
      </c>
      <c r="C65" s="6">
        <f>C58/3</f>
        <v>8.3333333333333329E-2</v>
      </c>
      <c r="D65" s="19"/>
      <c r="E65" s="19"/>
      <c r="F65" s="19"/>
      <c r="G65" s="9">
        <v>1</v>
      </c>
      <c r="H65" s="10">
        <f>INDEX(D64:F64,G65)</f>
        <v>4.1666666666666664E-2</v>
      </c>
      <c r="I65" s="11">
        <f>H65</f>
        <v>4.1666666666666664E-2</v>
      </c>
      <c r="J65" s="18" t="s">
        <v>36</v>
      </c>
      <c r="K65" s="6">
        <f>K58/3</f>
        <v>8.3333333333333329E-2</v>
      </c>
      <c r="L65" s="9" t="e">
        <f>IF(#REF!="Sí",1)+IF(#REF!="No",0)</f>
        <v>#REF!</v>
      </c>
      <c r="M65" s="19"/>
      <c r="N65" s="19"/>
      <c r="O65" s="19"/>
      <c r="P65" s="9">
        <v>3</v>
      </c>
      <c r="Q65" s="10">
        <f>INDEX(M64:O64,P65)</f>
        <v>8.3333333333333329E-2</v>
      </c>
      <c r="R65" s="11">
        <f>Q65</f>
        <v>8.3333333333333329E-2</v>
      </c>
      <c r="S65" s="18"/>
      <c r="T65" s="6">
        <f>T58/3</f>
        <v>8.3333333333333329E-2</v>
      </c>
      <c r="U65" s="9" t="e">
        <f>IF(#REF!="Sí",1)+IF(#REF!="No",0)</f>
        <v>#REF!</v>
      </c>
      <c r="V65" s="19"/>
      <c r="W65" s="19"/>
      <c r="X65" s="19"/>
      <c r="Y65" s="9">
        <v>3</v>
      </c>
      <c r="Z65" s="10">
        <f>INDEX(V64:X64,Y65)</f>
        <v>8.3333333333333329E-2</v>
      </c>
      <c r="AA65" s="11">
        <f>Z65</f>
        <v>8.3333333333333329E-2</v>
      </c>
      <c r="AB65" s="18" t="s">
        <v>36</v>
      </c>
      <c r="AC65" s="6">
        <f>AC58/3</f>
        <v>8.3333333333333329E-2</v>
      </c>
      <c r="AD65" s="9" t="e">
        <f>IF(#REF!="Sí",1)+IF(#REF!="No",0)</f>
        <v>#REF!</v>
      </c>
      <c r="AE65" s="19"/>
      <c r="AF65" s="19"/>
      <c r="AG65" s="19"/>
      <c r="AH65" s="9">
        <v>2</v>
      </c>
      <c r="AI65" s="33">
        <f>INDEX(AE64:AG64,AH65)</f>
        <v>6.25E-2</v>
      </c>
      <c r="AJ65" s="11">
        <f>AI65</f>
        <v>6.25E-2</v>
      </c>
      <c r="AK65" s="13">
        <f>SUM(I66,R66,AA66,AJ66)</f>
        <v>0.8125</v>
      </c>
    </row>
    <row r="66" spans="1:37" s="4" customFormat="1" ht="14.4" customHeight="1">
      <c r="A66" s="5"/>
      <c r="B66" s="28"/>
      <c r="C66" s="34">
        <f>SUM(C61:C65)</f>
        <v>0.25</v>
      </c>
      <c r="D66" s="28"/>
      <c r="E66" s="28"/>
      <c r="F66" s="28"/>
      <c r="G66" s="28"/>
      <c r="H66" s="28"/>
      <c r="I66" s="34">
        <f>I61+I63+I65</f>
        <v>0.125</v>
      </c>
      <c r="J66" s="28"/>
      <c r="K66" s="34">
        <f>SUM(K61:K65)</f>
        <v>0.25</v>
      </c>
      <c r="L66"/>
      <c r="M66"/>
      <c r="N66"/>
      <c r="O66"/>
      <c r="P66"/>
      <c r="Q66"/>
      <c r="R66" s="34">
        <f>R61+R63+R65</f>
        <v>0.25</v>
      </c>
      <c r="S66" s="28"/>
      <c r="T66" s="34">
        <f>SUM(T61:T65)</f>
        <v>0.25</v>
      </c>
      <c r="U66" s="34" t="e">
        <f>SUM(U61:U65)</f>
        <v>#REF!</v>
      </c>
      <c r="V66"/>
      <c r="W66"/>
      <c r="X66"/>
      <c r="Y66"/>
      <c r="Z66"/>
      <c r="AA66" s="34">
        <f>AA61+AA63+AA65</f>
        <v>0.25</v>
      </c>
      <c r="AB66" s="28"/>
      <c r="AC66" s="34">
        <f>SUM(AC61:AC65)</f>
        <v>0.25</v>
      </c>
      <c r="AD66"/>
      <c r="AE66"/>
      <c r="AF66"/>
      <c r="AG66"/>
      <c r="AH66"/>
      <c r="AI66"/>
      <c r="AJ66" s="34">
        <f>AJ61+AJ63+AJ65</f>
        <v>0.1875</v>
      </c>
      <c r="AK66" s="5"/>
    </row>
    <row r="68" spans="1:37" ht="28.8" customHeight="1">
      <c r="A68" s="5"/>
      <c r="B68" s="5"/>
      <c r="C68" s="25" t="s">
        <v>128</v>
      </c>
      <c r="D68" s="130" t="s">
        <v>137</v>
      </c>
      <c r="E68" s="131"/>
      <c r="F68" s="132"/>
      <c r="G68" s="128" t="s">
        <v>132</v>
      </c>
      <c r="H68" s="126" t="s">
        <v>37</v>
      </c>
      <c r="I68" s="136" t="s">
        <v>130</v>
      </c>
      <c r="J68" s="42"/>
      <c r="K68" s="25" t="s">
        <v>128</v>
      </c>
      <c r="L68" s="132"/>
      <c r="M68" s="130" t="s">
        <v>138</v>
      </c>
      <c r="N68" s="131"/>
      <c r="O68" s="132"/>
      <c r="P68" s="128" t="s">
        <v>132</v>
      </c>
      <c r="Q68" s="126" t="s">
        <v>37</v>
      </c>
      <c r="R68" s="128" t="s">
        <v>129</v>
      </c>
      <c r="S68" s="42"/>
      <c r="T68" s="37" t="s">
        <v>128</v>
      </c>
      <c r="U68" s="25"/>
      <c r="V68" s="130" t="s">
        <v>139</v>
      </c>
      <c r="W68" s="131"/>
      <c r="X68" s="132"/>
      <c r="Y68" s="128" t="s">
        <v>132</v>
      </c>
      <c r="Z68" s="126" t="s">
        <v>37</v>
      </c>
      <c r="AA68" s="128" t="s">
        <v>131</v>
      </c>
      <c r="AB68" s="42"/>
      <c r="AC68" s="37" t="s">
        <v>128</v>
      </c>
      <c r="AD68" s="37"/>
      <c r="AE68" s="130" t="s">
        <v>140</v>
      </c>
      <c r="AF68" s="131"/>
      <c r="AG68" s="132"/>
      <c r="AH68" s="128" t="s">
        <v>132</v>
      </c>
      <c r="AI68" s="126" t="s">
        <v>37</v>
      </c>
      <c r="AJ68" s="128" t="s">
        <v>134</v>
      </c>
      <c r="AK68" s="128" t="s">
        <v>136</v>
      </c>
    </row>
    <row r="69" spans="1:37" ht="30" customHeight="1">
      <c r="A69" s="26" t="str">
        <f>'Evaluacion Sistemica'!C9</f>
        <v>TPB.4.2</v>
      </c>
      <c r="B69" s="30" t="str">
        <f>'Evaluacion Sistemica'!D9</f>
        <v>Multifuncionalidad del territorio y los recursos naturales frente al cambio climático</v>
      </c>
      <c r="C69" s="29">
        <f>100%/4</f>
        <v>0.25</v>
      </c>
      <c r="D69" s="133"/>
      <c r="E69" s="134"/>
      <c r="F69" s="135"/>
      <c r="G69" s="129"/>
      <c r="H69" s="127"/>
      <c r="I69" s="136"/>
      <c r="J69" s="42" t="str">
        <f>B69</f>
        <v>Multifuncionalidad del territorio y los recursos naturales frente al cambio climático</v>
      </c>
      <c r="K69" s="29">
        <f>100%/4</f>
        <v>0.25</v>
      </c>
      <c r="L69" s="135"/>
      <c r="M69" s="133"/>
      <c r="N69" s="134"/>
      <c r="O69" s="135"/>
      <c r="P69" s="129"/>
      <c r="Q69" s="127"/>
      <c r="R69" s="129"/>
      <c r="S69" s="42" t="str">
        <f>B69</f>
        <v>Multifuncionalidad del territorio y los recursos naturales frente al cambio climático</v>
      </c>
      <c r="T69" s="38">
        <f>100%/4</f>
        <v>0.25</v>
      </c>
      <c r="U69" s="29"/>
      <c r="V69" s="133"/>
      <c r="W69" s="134"/>
      <c r="X69" s="135"/>
      <c r="Y69" s="129"/>
      <c r="Z69" s="127"/>
      <c r="AA69" s="129"/>
      <c r="AB69" s="42" t="str">
        <f>J69</f>
        <v>Multifuncionalidad del territorio y los recursos naturales frente al cambio climático</v>
      </c>
      <c r="AC69" s="38">
        <f>100%/4</f>
        <v>0.25</v>
      </c>
      <c r="AD69" s="38"/>
      <c r="AE69" s="133"/>
      <c r="AF69" s="134"/>
      <c r="AG69" s="135"/>
      <c r="AH69" s="129"/>
      <c r="AI69" s="127"/>
      <c r="AJ69" s="129"/>
      <c r="AK69" s="129"/>
    </row>
    <row r="70" spans="1:37">
      <c r="A70" s="5"/>
      <c r="B70" s="5"/>
      <c r="C70" s="5"/>
      <c r="D70" s="7" t="s">
        <v>33</v>
      </c>
      <c r="E70" s="7" t="s">
        <v>34</v>
      </c>
      <c r="F70" s="7" t="s">
        <v>35</v>
      </c>
      <c r="G70" s="5"/>
      <c r="H70" s="5"/>
      <c r="I70" s="5"/>
      <c r="J70" s="5"/>
      <c r="K70" s="5"/>
      <c r="L70" s="5"/>
      <c r="M70" s="7" t="s">
        <v>33</v>
      </c>
      <c r="N70" s="7" t="s">
        <v>34</v>
      </c>
      <c r="O70" s="7" t="s">
        <v>35</v>
      </c>
      <c r="P70" s="5"/>
      <c r="Q70" s="5"/>
      <c r="R70" s="5"/>
      <c r="S70" s="5"/>
      <c r="T70" s="5"/>
      <c r="U70" s="5"/>
      <c r="V70" s="7" t="s">
        <v>33</v>
      </c>
      <c r="W70" s="7" t="s">
        <v>34</v>
      </c>
      <c r="X70" s="7" t="s">
        <v>35</v>
      </c>
      <c r="Y70" s="5"/>
      <c r="Z70" s="5"/>
      <c r="AA70" s="5"/>
      <c r="AB70" s="5"/>
      <c r="AC70" s="5"/>
      <c r="AD70" s="5"/>
      <c r="AE70" s="7" t="s">
        <v>33</v>
      </c>
      <c r="AF70" s="7" t="s">
        <v>34</v>
      </c>
      <c r="AG70" s="7" t="s">
        <v>35</v>
      </c>
      <c r="AH70" s="5"/>
      <c r="AI70" s="5"/>
      <c r="AJ70" s="5"/>
      <c r="AK70" s="5"/>
    </row>
    <row r="71" spans="1:37" s="4" customFormat="1" ht="13.8" hidden="1" customHeight="1">
      <c r="A71" s="5"/>
      <c r="B71" s="5"/>
      <c r="C71" s="35"/>
      <c r="D71" s="8">
        <f>C72*50%</f>
        <v>4.1666666666666664E-2</v>
      </c>
      <c r="E71" s="8">
        <f>C72*75%</f>
        <v>6.25E-2</v>
      </c>
      <c r="F71" s="8">
        <f>C72*100%</f>
        <v>8.3333333333333329E-2</v>
      </c>
      <c r="G71" s="5"/>
      <c r="H71" s="5"/>
      <c r="I71" s="5"/>
      <c r="J71" s="5"/>
      <c r="K71" s="5"/>
      <c r="L71" s="5"/>
      <c r="M71" s="8">
        <f>K72*50%</f>
        <v>4.1666666666666664E-2</v>
      </c>
      <c r="N71" s="8">
        <f>K72*75%</f>
        <v>6.25E-2</v>
      </c>
      <c r="O71" s="8">
        <f>K72*100%</f>
        <v>8.3333333333333329E-2</v>
      </c>
      <c r="P71" s="5"/>
      <c r="Q71" s="5"/>
      <c r="R71" s="5"/>
      <c r="S71" s="5"/>
      <c r="T71" s="35"/>
      <c r="U71" s="5"/>
      <c r="V71" s="8">
        <f>T72*50%</f>
        <v>4.1666666666666664E-2</v>
      </c>
      <c r="W71" s="8">
        <f>T72*75%</f>
        <v>6.25E-2</v>
      </c>
      <c r="X71" s="8">
        <f>T72*100%</f>
        <v>8.3333333333333329E-2</v>
      </c>
      <c r="Y71" s="5"/>
      <c r="Z71" s="5"/>
      <c r="AA71" s="5"/>
      <c r="AB71" s="5"/>
      <c r="AC71" s="5"/>
      <c r="AD71" s="5"/>
      <c r="AE71" s="8">
        <f>AC72*50%</f>
        <v>4.1666666666666664E-2</v>
      </c>
      <c r="AF71" s="8">
        <f>AC72*75%</f>
        <v>6.25E-2</v>
      </c>
      <c r="AG71" s="8">
        <f>AC72*100%</f>
        <v>8.3333333333333329E-2</v>
      </c>
      <c r="AH71" s="5"/>
      <c r="AI71" s="5"/>
      <c r="AJ71" s="5"/>
      <c r="AK71" s="5"/>
    </row>
    <row r="72" spans="1:37" ht="15.6">
      <c r="A72" s="5"/>
      <c r="B72" s="18" t="s">
        <v>36</v>
      </c>
      <c r="C72" s="6">
        <f>C69/3</f>
        <v>8.3333333333333329E-2</v>
      </c>
      <c r="D72" s="19"/>
      <c r="E72" s="19"/>
      <c r="F72" s="19"/>
      <c r="G72" s="9">
        <v>1</v>
      </c>
      <c r="H72" s="10">
        <f>INDEX(D71:F71,G72)</f>
        <v>4.1666666666666664E-2</v>
      </c>
      <c r="I72" s="11">
        <f>H72</f>
        <v>4.1666666666666664E-2</v>
      </c>
      <c r="J72" s="18" t="s">
        <v>36</v>
      </c>
      <c r="K72" s="6">
        <f>K69/3</f>
        <v>8.3333333333333329E-2</v>
      </c>
      <c r="L72" s="9" t="e">
        <f>IF(#REF!="Sí",1)+IF(#REF!="No",0)</f>
        <v>#REF!</v>
      </c>
      <c r="M72" s="19"/>
      <c r="N72" s="19"/>
      <c r="O72" s="19"/>
      <c r="P72" s="9">
        <v>3</v>
      </c>
      <c r="Q72" s="10">
        <f>INDEX(M71:O71,P72)</f>
        <v>8.3333333333333329E-2</v>
      </c>
      <c r="R72" s="11">
        <f>Q72</f>
        <v>8.3333333333333329E-2</v>
      </c>
      <c r="S72" s="18"/>
      <c r="T72" s="6">
        <f>T69/3</f>
        <v>8.3333333333333329E-2</v>
      </c>
      <c r="U72" s="9" t="e">
        <f>IF(#REF!="Sí",1)+IF(#REF!="No",0)</f>
        <v>#REF!</v>
      </c>
      <c r="V72" s="19"/>
      <c r="W72" s="19"/>
      <c r="X72" s="19"/>
      <c r="Y72" s="9">
        <v>3</v>
      </c>
      <c r="Z72" s="10">
        <f>INDEX(V71:X71,Y72)</f>
        <v>8.3333333333333329E-2</v>
      </c>
      <c r="AA72" s="11">
        <f>Z72</f>
        <v>8.3333333333333329E-2</v>
      </c>
      <c r="AB72" s="18" t="s">
        <v>36</v>
      </c>
      <c r="AC72" s="6">
        <f>AC69/3</f>
        <v>8.3333333333333329E-2</v>
      </c>
      <c r="AD72" s="9" t="e">
        <f>IF(#REF!="Sí",1)+IF(#REF!="No",0)</f>
        <v>#REF!</v>
      </c>
      <c r="AE72" s="19"/>
      <c r="AF72" s="19"/>
      <c r="AG72" s="19"/>
      <c r="AH72" s="9">
        <v>2</v>
      </c>
      <c r="AI72" s="10">
        <f>INDEX(AE71:AG71,AH72)</f>
        <v>6.25E-2</v>
      </c>
      <c r="AJ72" s="11">
        <f>AI72</f>
        <v>6.25E-2</v>
      </c>
      <c r="AK72" s="12"/>
    </row>
    <row r="73" spans="1:37" ht="14.4" hidden="1" customHeight="1">
      <c r="A73" s="5"/>
      <c r="B73" s="17"/>
      <c r="C73" s="28"/>
      <c r="D73" s="8">
        <f>(C74/2)*1</f>
        <v>4.1666666666666664E-2</v>
      </c>
      <c r="E73" s="8">
        <f>(C74/2)*1.5</f>
        <v>6.25E-2</v>
      </c>
      <c r="F73" s="8">
        <f>(C74/2)*2</f>
        <v>8.3333333333333329E-2</v>
      </c>
      <c r="G73" s="15"/>
      <c r="H73" s="15"/>
      <c r="I73" s="16"/>
      <c r="J73" s="28"/>
      <c r="K73" s="28"/>
      <c r="L73" s="17"/>
      <c r="M73" s="8">
        <f>(K74/2)*1</f>
        <v>4.1666666666666664E-2</v>
      </c>
      <c r="N73" s="8">
        <f>(K74/2)*1.5</f>
        <v>6.25E-2</v>
      </c>
      <c r="O73" s="8">
        <f>(K74/2)*2</f>
        <v>8.3333333333333329E-2</v>
      </c>
      <c r="P73" s="15"/>
      <c r="Q73" s="15"/>
      <c r="R73" s="16"/>
      <c r="S73" s="28"/>
      <c r="T73" s="28"/>
      <c r="U73" s="17"/>
      <c r="V73" s="8">
        <f>(R74/2)*1</f>
        <v>4.1666666666666664E-2</v>
      </c>
      <c r="W73" s="8">
        <f>(R74/2)*1.5</f>
        <v>6.25E-2</v>
      </c>
      <c r="X73" s="8">
        <f>(R74/2)*2</f>
        <v>8.3333333333333329E-2</v>
      </c>
      <c r="Y73" s="15"/>
      <c r="Z73" s="15"/>
      <c r="AA73" s="16"/>
      <c r="AB73" s="28"/>
      <c r="AC73" s="28"/>
      <c r="AD73" s="17"/>
      <c r="AE73" s="8">
        <f>(AC74/2)*1</f>
        <v>4.1666666666666664E-2</v>
      </c>
      <c r="AF73" s="8">
        <f>(AC74/2)*1.5</f>
        <v>6.25E-2</v>
      </c>
      <c r="AG73" s="8">
        <f>(AC74/2)*2</f>
        <v>8.3333333333333329E-2</v>
      </c>
      <c r="AH73" s="15"/>
      <c r="AI73" s="15"/>
      <c r="AJ73" s="16"/>
      <c r="AK73" s="5"/>
    </row>
    <row r="74" spans="1:37" ht="15" thickBot="1">
      <c r="A74" s="5"/>
      <c r="B74" s="18" t="s">
        <v>36</v>
      </c>
      <c r="C74" s="6">
        <f>C69/3</f>
        <v>8.3333333333333329E-2</v>
      </c>
      <c r="D74" s="19"/>
      <c r="E74" s="19"/>
      <c r="F74" s="19"/>
      <c r="G74" s="9">
        <v>1</v>
      </c>
      <c r="H74" s="10">
        <f>INDEX(D73:F73,G74)</f>
        <v>4.1666666666666664E-2</v>
      </c>
      <c r="I74" s="11">
        <f>H74</f>
        <v>4.1666666666666664E-2</v>
      </c>
      <c r="J74" s="18" t="s">
        <v>36</v>
      </c>
      <c r="K74" s="6">
        <f>K69/3</f>
        <v>8.3333333333333329E-2</v>
      </c>
      <c r="L74" s="9" t="e">
        <f>IF(#REF!="Sí",1)+IF(#REF!="No",0)</f>
        <v>#REF!</v>
      </c>
      <c r="M74" s="19"/>
      <c r="N74" s="19"/>
      <c r="O74" s="19"/>
      <c r="P74" s="9">
        <v>3</v>
      </c>
      <c r="Q74" s="10">
        <f>INDEX(M73:O73,P74)</f>
        <v>8.3333333333333329E-2</v>
      </c>
      <c r="R74" s="11">
        <f>Q74</f>
        <v>8.3333333333333329E-2</v>
      </c>
      <c r="S74" s="18"/>
      <c r="T74" s="6">
        <f>T69/3</f>
        <v>8.3333333333333329E-2</v>
      </c>
      <c r="U74" s="9" t="e">
        <f>IF(#REF!="Sí",1)+IF(#REF!="No",0)</f>
        <v>#REF!</v>
      </c>
      <c r="V74" s="19"/>
      <c r="W74" s="19"/>
      <c r="X74" s="19"/>
      <c r="Y74" s="9">
        <v>3</v>
      </c>
      <c r="Z74" s="10">
        <f>INDEX(V73:X73,Y74)</f>
        <v>8.3333333333333329E-2</v>
      </c>
      <c r="AA74" s="11">
        <f>Z74</f>
        <v>8.3333333333333329E-2</v>
      </c>
      <c r="AB74" s="18" t="s">
        <v>36</v>
      </c>
      <c r="AC74" s="6">
        <f>AC69/3</f>
        <v>8.3333333333333329E-2</v>
      </c>
      <c r="AD74" s="9" t="e">
        <f>IF(#REF!="Sí",1)+IF(#REF!="No",0)</f>
        <v>#REF!</v>
      </c>
      <c r="AE74" s="19"/>
      <c r="AF74" s="19"/>
      <c r="AG74" s="19"/>
      <c r="AH74" s="9">
        <v>2</v>
      </c>
      <c r="AI74" s="10">
        <f>INDEX(AE73:AG73,AH74)</f>
        <v>6.25E-2</v>
      </c>
      <c r="AJ74" s="11">
        <f>AI74</f>
        <v>6.25E-2</v>
      </c>
      <c r="AK74" s="5"/>
    </row>
    <row r="75" spans="1:37" ht="14.4" hidden="1" customHeight="1" thickBot="1">
      <c r="A75" s="5"/>
      <c r="B75" s="17"/>
      <c r="C75" s="28"/>
      <c r="D75" s="8">
        <f>(C76/2)*1</f>
        <v>4.1666666666666664E-2</v>
      </c>
      <c r="E75" s="8">
        <f>(C76/2)*1.5</f>
        <v>6.25E-2</v>
      </c>
      <c r="F75" s="8">
        <f>(C76/2)*2</f>
        <v>8.3333333333333329E-2</v>
      </c>
      <c r="G75" s="15"/>
      <c r="H75" s="15"/>
      <c r="I75" s="16"/>
      <c r="J75" s="28"/>
      <c r="K75" s="28"/>
      <c r="L75" s="17"/>
      <c r="M75" s="8">
        <f>(K76/2)*1</f>
        <v>4.1666666666666664E-2</v>
      </c>
      <c r="N75" s="8">
        <f>(K76/2)*1.5</f>
        <v>6.25E-2</v>
      </c>
      <c r="O75" s="8">
        <f>(K76/2)*2</f>
        <v>8.3333333333333329E-2</v>
      </c>
      <c r="P75" s="15"/>
      <c r="Q75" s="15"/>
      <c r="R75" s="16"/>
      <c r="S75" s="28"/>
      <c r="T75" s="28"/>
      <c r="U75" s="17"/>
      <c r="V75" s="8">
        <f>(R76/2)*1</f>
        <v>4.1666666666666664E-2</v>
      </c>
      <c r="W75" s="8">
        <f>(R76/2)*1.5</f>
        <v>6.25E-2</v>
      </c>
      <c r="X75" s="8">
        <f>(R76/2)*2</f>
        <v>8.3333333333333329E-2</v>
      </c>
      <c r="Y75" s="15"/>
      <c r="Z75" s="15"/>
      <c r="AA75" s="16"/>
      <c r="AB75" s="28"/>
      <c r="AC75" s="28"/>
      <c r="AD75" s="17"/>
      <c r="AE75" s="8">
        <f>(AC76/2)*1</f>
        <v>4.1666666666666664E-2</v>
      </c>
      <c r="AF75" s="8">
        <f>(AC76/2)*1.5</f>
        <v>6.25E-2</v>
      </c>
      <c r="AG75" s="8">
        <f>(AC76/2)*2</f>
        <v>8.3333333333333329E-2</v>
      </c>
      <c r="AH75" s="15"/>
      <c r="AI75" s="15"/>
      <c r="AJ75" s="16"/>
      <c r="AK75" s="5"/>
    </row>
    <row r="76" spans="1:37" ht="15" thickBot="1">
      <c r="A76" s="5"/>
      <c r="B76" s="18" t="s">
        <v>36</v>
      </c>
      <c r="C76" s="6">
        <f>C69/3</f>
        <v>8.3333333333333329E-2</v>
      </c>
      <c r="D76" s="19"/>
      <c r="E76" s="19"/>
      <c r="F76" s="19"/>
      <c r="G76" s="9">
        <v>1</v>
      </c>
      <c r="H76" s="10">
        <f>INDEX(D75:F75,G76)</f>
        <v>4.1666666666666664E-2</v>
      </c>
      <c r="I76" s="11">
        <f>H76</f>
        <v>4.1666666666666664E-2</v>
      </c>
      <c r="J76" s="18" t="s">
        <v>36</v>
      </c>
      <c r="K76" s="6">
        <f>K69/3</f>
        <v>8.3333333333333329E-2</v>
      </c>
      <c r="L76" s="9" t="e">
        <f>IF(#REF!="Sí",1)+IF(#REF!="No",0)</f>
        <v>#REF!</v>
      </c>
      <c r="M76" s="19"/>
      <c r="N76" s="19"/>
      <c r="O76" s="19"/>
      <c r="P76" s="9">
        <v>3</v>
      </c>
      <c r="Q76" s="10">
        <f>INDEX(M75:O75,P76)</f>
        <v>8.3333333333333329E-2</v>
      </c>
      <c r="R76" s="11">
        <f>Q76</f>
        <v>8.3333333333333329E-2</v>
      </c>
      <c r="S76" s="18"/>
      <c r="T76" s="6">
        <f>T69/3</f>
        <v>8.3333333333333329E-2</v>
      </c>
      <c r="U76" s="9" t="e">
        <f>IF(#REF!="Sí",1)+IF(#REF!="No",0)</f>
        <v>#REF!</v>
      </c>
      <c r="V76" s="19"/>
      <c r="W76" s="19"/>
      <c r="X76" s="19"/>
      <c r="Y76" s="9">
        <v>3</v>
      </c>
      <c r="Z76" s="10">
        <f>INDEX(V75:X75,Y76)</f>
        <v>8.3333333333333329E-2</v>
      </c>
      <c r="AA76" s="11">
        <f>Z76</f>
        <v>8.3333333333333329E-2</v>
      </c>
      <c r="AB76" s="18" t="s">
        <v>36</v>
      </c>
      <c r="AC76" s="6">
        <f>AC69/3</f>
        <v>8.3333333333333329E-2</v>
      </c>
      <c r="AD76" s="9" t="e">
        <f>IF(#REF!="Sí",1)+IF(#REF!="No",0)</f>
        <v>#REF!</v>
      </c>
      <c r="AE76" s="19"/>
      <c r="AF76" s="19"/>
      <c r="AG76" s="19"/>
      <c r="AH76" s="9">
        <v>2</v>
      </c>
      <c r="AI76" s="33">
        <f>INDEX(AE75:AG75,AH76)</f>
        <v>6.25E-2</v>
      </c>
      <c r="AJ76" s="11">
        <f>AI76</f>
        <v>6.25E-2</v>
      </c>
      <c r="AK76" s="13">
        <f>SUM(I77,R77,AA77,AJ77)</f>
        <v>0.8125</v>
      </c>
    </row>
    <row r="77" spans="1:37" s="4" customFormat="1" ht="14.4" customHeight="1">
      <c r="A77" s="5"/>
      <c r="B77" s="28"/>
      <c r="C77" s="34">
        <f>SUM(C72:C76)</f>
        <v>0.25</v>
      </c>
      <c r="D77" s="28"/>
      <c r="E77" s="28"/>
      <c r="F77" s="28"/>
      <c r="G77" s="28"/>
      <c r="H77" s="28"/>
      <c r="I77" s="34">
        <f>I72+I74+I76</f>
        <v>0.125</v>
      </c>
      <c r="J77" s="28"/>
      <c r="K77" s="34">
        <f>SUM(K72:K76)</f>
        <v>0.25</v>
      </c>
      <c r="L77"/>
      <c r="M77"/>
      <c r="N77"/>
      <c r="O77"/>
      <c r="P77"/>
      <c r="Q77"/>
      <c r="R77" s="34">
        <f>R72+R74+R76</f>
        <v>0.25</v>
      </c>
      <c r="S77" s="28"/>
      <c r="T77" s="34">
        <f>SUM(T72:T76)</f>
        <v>0.25</v>
      </c>
      <c r="U77" s="34" t="e">
        <f>SUM(U72:U76)</f>
        <v>#REF!</v>
      </c>
      <c r="V77"/>
      <c r="W77"/>
      <c r="X77"/>
      <c r="Y77"/>
      <c r="Z77"/>
      <c r="AA77" s="34">
        <f>AA72+AA74+AA76</f>
        <v>0.25</v>
      </c>
      <c r="AB77" s="28"/>
      <c r="AC77" s="34">
        <f>SUM(AC72:AC76)</f>
        <v>0.25</v>
      </c>
      <c r="AD77"/>
      <c r="AE77"/>
      <c r="AF77"/>
      <c r="AG77"/>
      <c r="AH77"/>
      <c r="AI77"/>
      <c r="AJ77" s="34">
        <f>AJ72+AJ74+AJ76</f>
        <v>0.1875</v>
      </c>
      <c r="AK77" s="5"/>
    </row>
    <row r="79" spans="1:37" ht="28.8" customHeight="1">
      <c r="A79" s="5"/>
      <c r="B79" s="5"/>
      <c r="C79" s="25" t="s">
        <v>128</v>
      </c>
      <c r="D79" s="130" t="s">
        <v>137</v>
      </c>
      <c r="E79" s="131"/>
      <c r="F79" s="132"/>
      <c r="G79" s="128" t="s">
        <v>132</v>
      </c>
      <c r="H79" s="126" t="s">
        <v>37</v>
      </c>
      <c r="I79" s="136" t="s">
        <v>130</v>
      </c>
      <c r="J79" s="42"/>
      <c r="K79" s="25" t="s">
        <v>128</v>
      </c>
      <c r="L79" s="132"/>
      <c r="M79" s="130" t="s">
        <v>138</v>
      </c>
      <c r="N79" s="131"/>
      <c r="O79" s="132"/>
      <c r="P79" s="128" t="s">
        <v>132</v>
      </c>
      <c r="Q79" s="126" t="s">
        <v>37</v>
      </c>
      <c r="R79" s="128" t="s">
        <v>129</v>
      </c>
      <c r="S79" s="42"/>
      <c r="T79" s="37" t="s">
        <v>128</v>
      </c>
      <c r="U79" s="25"/>
      <c r="V79" s="130" t="s">
        <v>139</v>
      </c>
      <c r="W79" s="131"/>
      <c r="X79" s="132"/>
      <c r="Y79" s="128" t="s">
        <v>132</v>
      </c>
      <c r="Z79" s="126" t="s">
        <v>37</v>
      </c>
      <c r="AA79" s="128" t="s">
        <v>131</v>
      </c>
      <c r="AB79" s="42"/>
      <c r="AC79" s="37" t="s">
        <v>128</v>
      </c>
      <c r="AD79" s="37"/>
      <c r="AE79" s="130" t="s">
        <v>140</v>
      </c>
      <c r="AF79" s="131"/>
      <c r="AG79" s="132"/>
      <c r="AH79" s="128" t="s">
        <v>132</v>
      </c>
      <c r="AI79" s="126" t="s">
        <v>37</v>
      </c>
      <c r="AJ79" s="128" t="s">
        <v>134</v>
      </c>
      <c r="AK79" s="128" t="s">
        <v>136</v>
      </c>
    </row>
    <row r="80" spans="1:37" ht="46.2" customHeight="1">
      <c r="A80" s="26" t="e">
        <f>'Evaluacion Sistemica'!#REF!</f>
        <v>#REF!</v>
      </c>
      <c r="B80" s="30" t="e">
        <f>'Evaluacion Sistemica'!#REF!</f>
        <v>#REF!</v>
      </c>
      <c r="C80" s="29">
        <f>100%/4</f>
        <v>0.25</v>
      </c>
      <c r="D80" s="133"/>
      <c r="E80" s="134"/>
      <c r="F80" s="135"/>
      <c r="G80" s="129"/>
      <c r="H80" s="127"/>
      <c r="I80" s="136"/>
      <c r="J80" s="42" t="e">
        <f>B80</f>
        <v>#REF!</v>
      </c>
      <c r="K80" s="29">
        <f>100%/4</f>
        <v>0.25</v>
      </c>
      <c r="L80" s="135"/>
      <c r="M80" s="133"/>
      <c r="N80" s="134"/>
      <c r="O80" s="135"/>
      <c r="P80" s="129"/>
      <c r="Q80" s="127"/>
      <c r="R80" s="129"/>
      <c r="S80" s="42" t="e">
        <f>B80</f>
        <v>#REF!</v>
      </c>
      <c r="T80" s="38">
        <f>100%/4</f>
        <v>0.25</v>
      </c>
      <c r="U80" s="29"/>
      <c r="V80" s="133"/>
      <c r="W80" s="134"/>
      <c r="X80" s="135"/>
      <c r="Y80" s="129"/>
      <c r="Z80" s="127"/>
      <c r="AA80" s="129"/>
      <c r="AB80" s="42" t="e">
        <f>J80</f>
        <v>#REF!</v>
      </c>
      <c r="AC80" s="38">
        <f>100%/4</f>
        <v>0.25</v>
      </c>
      <c r="AD80" s="38"/>
      <c r="AE80" s="133"/>
      <c r="AF80" s="134"/>
      <c r="AG80" s="135"/>
      <c r="AH80" s="129"/>
      <c r="AI80" s="127"/>
      <c r="AJ80" s="129"/>
      <c r="AK80" s="129"/>
    </row>
    <row r="81" spans="1:37">
      <c r="A81" s="5"/>
      <c r="B81" s="5"/>
      <c r="C81" s="5"/>
      <c r="D81" s="7" t="s">
        <v>33</v>
      </c>
      <c r="E81" s="7" t="s">
        <v>34</v>
      </c>
      <c r="F81" s="7" t="s">
        <v>35</v>
      </c>
      <c r="G81" s="5"/>
      <c r="H81" s="5"/>
      <c r="I81" s="5"/>
      <c r="J81" s="5"/>
      <c r="K81" s="5"/>
      <c r="L81" s="5"/>
      <c r="M81" s="7" t="s">
        <v>33</v>
      </c>
      <c r="N81" s="7" t="s">
        <v>34</v>
      </c>
      <c r="O81" s="7" t="s">
        <v>35</v>
      </c>
      <c r="P81" s="5"/>
      <c r="Q81" s="5"/>
      <c r="R81" s="5"/>
      <c r="S81" s="5"/>
      <c r="T81" s="5"/>
      <c r="U81" s="5"/>
      <c r="V81" s="7" t="s">
        <v>33</v>
      </c>
      <c r="W81" s="7" t="s">
        <v>34</v>
      </c>
      <c r="X81" s="7" t="s">
        <v>35</v>
      </c>
      <c r="Y81" s="5"/>
      <c r="Z81" s="5"/>
      <c r="AA81" s="5"/>
      <c r="AB81" s="5"/>
      <c r="AC81" s="5"/>
      <c r="AD81" s="5"/>
      <c r="AE81" s="7" t="s">
        <v>33</v>
      </c>
      <c r="AF81" s="7" t="s">
        <v>34</v>
      </c>
      <c r="AG81" s="7" t="s">
        <v>35</v>
      </c>
      <c r="AH81" s="5"/>
      <c r="AI81" s="5"/>
      <c r="AJ81" s="5"/>
      <c r="AK81" s="5"/>
    </row>
    <row r="82" spans="1:37" s="4" customFormat="1" ht="13.8" hidden="1" customHeight="1">
      <c r="A82" s="5"/>
      <c r="B82" s="5"/>
      <c r="C82" s="35"/>
      <c r="D82" s="8">
        <f>C83*50%</f>
        <v>4.1666666666666664E-2</v>
      </c>
      <c r="E82" s="8">
        <f>C83*75%</f>
        <v>6.25E-2</v>
      </c>
      <c r="F82" s="8">
        <f>C83*100%</f>
        <v>8.3333333333333329E-2</v>
      </c>
      <c r="G82" s="5"/>
      <c r="H82" s="5"/>
      <c r="I82" s="5"/>
      <c r="J82" s="5"/>
      <c r="K82" s="5"/>
      <c r="L82" s="5"/>
      <c r="M82" s="8">
        <f>K83*50%</f>
        <v>4.1666666666666664E-2</v>
      </c>
      <c r="N82" s="8">
        <f>K83*75%</f>
        <v>6.25E-2</v>
      </c>
      <c r="O82" s="8">
        <f>K83*100%</f>
        <v>8.3333333333333329E-2</v>
      </c>
      <c r="P82" s="5"/>
      <c r="Q82" s="5"/>
      <c r="R82" s="5"/>
      <c r="S82" s="5"/>
      <c r="T82" s="35"/>
      <c r="U82" s="5"/>
      <c r="V82" s="8">
        <f>T83*50%</f>
        <v>4.1666666666666664E-2</v>
      </c>
      <c r="W82" s="8">
        <f>T83*75%</f>
        <v>6.25E-2</v>
      </c>
      <c r="X82" s="8">
        <f>T83*100%</f>
        <v>8.3333333333333329E-2</v>
      </c>
      <c r="Y82" s="5"/>
      <c r="Z82" s="5"/>
      <c r="AA82" s="5"/>
      <c r="AB82" s="5"/>
      <c r="AC82" s="5"/>
      <c r="AD82" s="5"/>
      <c r="AE82" s="8">
        <f>AC83*50%</f>
        <v>4.1666666666666664E-2</v>
      </c>
      <c r="AF82" s="8">
        <f>AC83*75%</f>
        <v>6.25E-2</v>
      </c>
      <c r="AG82" s="8">
        <f>AC83*100%</f>
        <v>8.3333333333333329E-2</v>
      </c>
      <c r="AH82" s="5"/>
      <c r="AI82" s="5"/>
      <c r="AJ82" s="5"/>
      <c r="AK82" s="5"/>
    </row>
    <row r="83" spans="1:37" ht="15.6">
      <c r="A83" s="5"/>
      <c r="B83" s="18" t="s">
        <v>36</v>
      </c>
      <c r="C83" s="6">
        <f>C80/3</f>
        <v>8.3333333333333329E-2</v>
      </c>
      <c r="D83" s="19"/>
      <c r="E83" s="19"/>
      <c r="F83" s="19"/>
      <c r="G83" s="9">
        <v>1</v>
      </c>
      <c r="H83" s="10">
        <f>INDEX(D82:F82,G83)</f>
        <v>4.1666666666666664E-2</v>
      </c>
      <c r="I83" s="11">
        <f>H83</f>
        <v>4.1666666666666664E-2</v>
      </c>
      <c r="J83" s="18" t="s">
        <v>36</v>
      </c>
      <c r="K83" s="6">
        <f>K80/3</f>
        <v>8.3333333333333329E-2</v>
      </c>
      <c r="L83" s="9" t="e">
        <f>IF(#REF!="Sí",1)+IF(#REF!="No",0)</f>
        <v>#REF!</v>
      </c>
      <c r="M83" s="19"/>
      <c r="N83" s="19"/>
      <c r="O83" s="19"/>
      <c r="P83" s="9">
        <v>3</v>
      </c>
      <c r="Q83" s="10">
        <f>INDEX(M82:O82,P83)</f>
        <v>8.3333333333333329E-2</v>
      </c>
      <c r="R83" s="11">
        <f>Q83</f>
        <v>8.3333333333333329E-2</v>
      </c>
      <c r="S83" s="18"/>
      <c r="T83" s="6">
        <f>T80/3</f>
        <v>8.3333333333333329E-2</v>
      </c>
      <c r="U83" s="9" t="e">
        <f>IF(#REF!="Sí",1)+IF(#REF!="No",0)</f>
        <v>#REF!</v>
      </c>
      <c r="V83" s="19"/>
      <c r="W83" s="19"/>
      <c r="X83" s="19"/>
      <c r="Y83" s="9">
        <v>3</v>
      </c>
      <c r="Z83" s="10">
        <f>INDEX(V82:X82,Y83)</f>
        <v>8.3333333333333329E-2</v>
      </c>
      <c r="AA83" s="11">
        <f>Z83</f>
        <v>8.3333333333333329E-2</v>
      </c>
      <c r="AB83" s="18" t="s">
        <v>36</v>
      </c>
      <c r="AC83" s="6">
        <f>AC80/3</f>
        <v>8.3333333333333329E-2</v>
      </c>
      <c r="AD83" s="9" t="e">
        <f>IF(#REF!="Sí",1)+IF(#REF!="No",0)</f>
        <v>#REF!</v>
      </c>
      <c r="AE83" s="19"/>
      <c r="AF83" s="19"/>
      <c r="AG83" s="19"/>
      <c r="AH83" s="9">
        <v>2</v>
      </c>
      <c r="AI83" s="10">
        <f>INDEX(AE82:AG82,AH83)</f>
        <v>6.25E-2</v>
      </c>
      <c r="AJ83" s="11">
        <f>AI83</f>
        <v>6.25E-2</v>
      </c>
      <c r="AK83" s="12"/>
    </row>
    <row r="84" spans="1:37" ht="14.4" hidden="1" customHeight="1">
      <c r="A84" s="5"/>
      <c r="B84" s="17"/>
      <c r="C84" s="28"/>
      <c r="D84" s="8">
        <f>(C85/2)*1</f>
        <v>4.1666666666666664E-2</v>
      </c>
      <c r="E84" s="8">
        <f>(C85/2)*1.5</f>
        <v>6.25E-2</v>
      </c>
      <c r="F84" s="8">
        <f>(C85/2)*2</f>
        <v>8.3333333333333329E-2</v>
      </c>
      <c r="G84" s="15"/>
      <c r="H84" s="15"/>
      <c r="I84" s="16"/>
      <c r="J84" s="28"/>
      <c r="K84" s="28"/>
      <c r="L84" s="17"/>
      <c r="M84" s="8">
        <f>(K85/2)*1</f>
        <v>4.1666666666666664E-2</v>
      </c>
      <c r="N84" s="8">
        <f>(K85/2)*1.5</f>
        <v>6.25E-2</v>
      </c>
      <c r="O84" s="8">
        <f>(K85/2)*2</f>
        <v>8.3333333333333329E-2</v>
      </c>
      <c r="P84" s="15"/>
      <c r="Q84" s="15"/>
      <c r="R84" s="16"/>
      <c r="S84" s="28"/>
      <c r="T84" s="28"/>
      <c r="U84" s="17"/>
      <c r="V84" s="8">
        <f>(R85/2)*1</f>
        <v>4.1666666666666664E-2</v>
      </c>
      <c r="W84" s="8">
        <f>(R85/2)*1.5</f>
        <v>6.25E-2</v>
      </c>
      <c r="X84" s="8">
        <f>(R85/2)*2</f>
        <v>8.3333333333333329E-2</v>
      </c>
      <c r="Y84" s="15"/>
      <c r="Z84" s="15"/>
      <c r="AA84" s="16"/>
      <c r="AB84" s="28"/>
      <c r="AC84" s="28"/>
      <c r="AD84" s="17"/>
      <c r="AE84" s="8">
        <f>(AC85/2)*1</f>
        <v>4.1666666666666664E-2</v>
      </c>
      <c r="AF84" s="8">
        <f>(AC85/2)*1.5</f>
        <v>6.25E-2</v>
      </c>
      <c r="AG84" s="8">
        <f>(AC85/2)*2</f>
        <v>8.3333333333333329E-2</v>
      </c>
      <c r="AH84" s="15"/>
      <c r="AI84" s="15"/>
      <c r="AJ84" s="16"/>
      <c r="AK84" s="5"/>
    </row>
    <row r="85" spans="1:37" ht="15" thickBot="1">
      <c r="A85" s="5"/>
      <c r="B85" s="18" t="s">
        <v>36</v>
      </c>
      <c r="C85" s="6">
        <f>C80/3</f>
        <v>8.3333333333333329E-2</v>
      </c>
      <c r="D85" s="19"/>
      <c r="E85" s="19"/>
      <c r="F85" s="19"/>
      <c r="G85" s="9">
        <v>1</v>
      </c>
      <c r="H85" s="10">
        <f>INDEX(D84:F84,G85)</f>
        <v>4.1666666666666664E-2</v>
      </c>
      <c r="I85" s="11">
        <f>H85</f>
        <v>4.1666666666666664E-2</v>
      </c>
      <c r="J85" s="18" t="s">
        <v>36</v>
      </c>
      <c r="K85" s="6">
        <f>K80/3</f>
        <v>8.3333333333333329E-2</v>
      </c>
      <c r="L85" s="9" t="e">
        <f>IF(#REF!="Sí",1)+IF(#REF!="No",0)</f>
        <v>#REF!</v>
      </c>
      <c r="M85" s="19"/>
      <c r="N85" s="19"/>
      <c r="O85" s="19"/>
      <c r="P85" s="9">
        <v>3</v>
      </c>
      <c r="Q85" s="10">
        <f>INDEX(M84:O84,P85)</f>
        <v>8.3333333333333329E-2</v>
      </c>
      <c r="R85" s="11">
        <f>Q85</f>
        <v>8.3333333333333329E-2</v>
      </c>
      <c r="S85" s="18"/>
      <c r="T85" s="6">
        <f>T80/3</f>
        <v>8.3333333333333329E-2</v>
      </c>
      <c r="U85" s="9" t="e">
        <f>IF(#REF!="Sí",1)+IF(#REF!="No",0)</f>
        <v>#REF!</v>
      </c>
      <c r="V85" s="19"/>
      <c r="W85" s="19"/>
      <c r="X85" s="19"/>
      <c r="Y85" s="9">
        <v>3</v>
      </c>
      <c r="Z85" s="10">
        <f>INDEX(V84:X84,Y85)</f>
        <v>8.3333333333333329E-2</v>
      </c>
      <c r="AA85" s="11">
        <f>Z85</f>
        <v>8.3333333333333329E-2</v>
      </c>
      <c r="AB85" s="18" t="s">
        <v>36</v>
      </c>
      <c r="AC85" s="6">
        <f>AC80/3</f>
        <v>8.3333333333333329E-2</v>
      </c>
      <c r="AD85" s="9" t="e">
        <f>IF(#REF!="Sí",1)+IF(#REF!="No",0)</f>
        <v>#REF!</v>
      </c>
      <c r="AE85" s="19"/>
      <c r="AF85" s="19"/>
      <c r="AG85" s="19"/>
      <c r="AH85" s="9">
        <v>2</v>
      </c>
      <c r="AI85" s="10">
        <f>INDEX(AE84:AG84,AH85)</f>
        <v>6.25E-2</v>
      </c>
      <c r="AJ85" s="11">
        <f>AI85</f>
        <v>6.25E-2</v>
      </c>
      <c r="AK85" s="5"/>
    </row>
    <row r="86" spans="1:37" ht="14.4" hidden="1" customHeight="1" thickBot="1">
      <c r="A86" s="5"/>
      <c r="B86" s="17"/>
      <c r="C86" s="28"/>
      <c r="D86" s="8">
        <f>(C87/2)*1</f>
        <v>4.1666666666666664E-2</v>
      </c>
      <c r="E86" s="8">
        <f>(C87/2)*1.5</f>
        <v>6.25E-2</v>
      </c>
      <c r="F86" s="8">
        <f>(C87/2)*2</f>
        <v>8.3333333333333329E-2</v>
      </c>
      <c r="G86" s="15"/>
      <c r="H86" s="15"/>
      <c r="I86" s="16"/>
      <c r="J86" s="28"/>
      <c r="K86" s="28"/>
      <c r="L86" s="17"/>
      <c r="M86" s="8">
        <f>(K87/2)*1</f>
        <v>4.1666666666666664E-2</v>
      </c>
      <c r="N86" s="8">
        <f>(K87/2)*1.5</f>
        <v>6.25E-2</v>
      </c>
      <c r="O86" s="8">
        <f>(K87/2)*2</f>
        <v>8.3333333333333329E-2</v>
      </c>
      <c r="P86" s="15"/>
      <c r="Q86" s="15"/>
      <c r="R86" s="16"/>
      <c r="S86" s="28"/>
      <c r="T86" s="28"/>
      <c r="U86" s="17"/>
      <c r="V86" s="8">
        <f>(R87/2)*1</f>
        <v>4.1666666666666664E-2</v>
      </c>
      <c r="W86" s="8">
        <f>(R87/2)*1.5</f>
        <v>6.25E-2</v>
      </c>
      <c r="X86" s="8">
        <f>(R87/2)*2</f>
        <v>8.3333333333333329E-2</v>
      </c>
      <c r="Y86" s="15"/>
      <c r="Z86" s="15"/>
      <c r="AA86" s="16"/>
      <c r="AB86" s="28"/>
      <c r="AC86" s="28"/>
      <c r="AD86" s="17"/>
      <c r="AE86" s="8">
        <f>(AC87/2)*1</f>
        <v>4.1666666666666664E-2</v>
      </c>
      <c r="AF86" s="8">
        <f>(AC87/2)*1.5</f>
        <v>6.25E-2</v>
      </c>
      <c r="AG86" s="8">
        <f>(AC87/2)*2</f>
        <v>8.3333333333333329E-2</v>
      </c>
      <c r="AH86" s="15"/>
      <c r="AI86" s="15"/>
      <c r="AJ86" s="16"/>
      <c r="AK86" s="5"/>
    </row>
    <row r="87" spans="1:37" ht="15" thickBot="1">
      <c r="A87" s="5"/>
      <c r="B87" s="18" t="s">
        <v>36</v>
      </c>
      <c r="C87" s="6">
        <f>C80/3</f>
        <v>8.3333333333333329E-2</v>
      </c>
      <c r="D87" s="19"/>
      <c r="E87" s="19"/>
      <c r="F87" s="19"/>
      <c r="G87" s="9">
        <v>1</v>
      </c>
      <c r="H87" s="10">
        <f>INDEX(D86:F86,G87)</f>
        <v>4.1666666666666664E-2</v>
      </c>
      <c r="I87" s="11">
        <f>H87</f>
        <v>4.1666666666666664E-2</v>
      </c>
      <c r="J87" s="18" t="s">
        <v>36</v>
      </c>
      <c r="K87" s="6">
        <f>K80/3</f>
        <v>8.3333333333333329E-2</v>
      </c>
      <c r="L87" s="9" t="e">
        <f>IF(#REF!="Sí",1)+IF(#REF!="No",0)</f>
        <v>#REF!</v>
      </c>
      <c r="M87" s="19"/>
      <c r="N87" s="19"/>
      <c r="O87" s="19"/>
      <c r="P87" s="9">
        <v>3</v>
      </c>
      <c r="Q87" s="10">
        <f>INDEX(M86:O86,P87)</f>
        <v>8.3333333333333329E-2</v>
      </c>
      <c r="R87" s="11">
        <f>Q87</f>
        <v>8.3333333333333329E-2</v>
      </c>
      <c r="S87" s="18"/>
      <c r="T87" s="6">
        <f>T80/3</f>
        <v>8.3333333333333329E-2</v>
      </c>
      <c r="U87" s="9" t="e">
        <f>IF(#REF!="Sí",1)+IF(#REF!="No",0)</f>
        <v>#REF!</v>
      </c>
      <c r="V87" s="19"/>
      <c r="W87" s="19"/>
      <c r="X87" s="19"/>
      <c r="Y87" s="9">
        <v>3</v>
      </c>
      <c r="Z87" s="10">
        <f>INDEX(V86:X86,Y87)</f>
        <v>8.3333333333333329E-2</v>
      </c>
      <c r="AA87" s="11">
        <f>Z87</f>
        <v>8.3333333333333329E-2</v>
      </c>
      <c r="AB87" s="18" t="s">
        <v>36</v>
      </c>
      <c r="AC87" s="6">
        <f>AC80/3</f>
        <v>8.3333333333333329E-2</v>
      </c>
      <c r="AD87" s="9" t="e">
        <f>IF(#REF!="Sí",1)+IF(#REF!="No",0)</f>
        <v>#REF!</v>
      </c>
      <c r="AE87" s="19"/>
      <c r="AF87" s="19"/>
      <c r="AG87" s="19"/>
      <c r="AH87" s="9">
        <v>2</v>
      </c>
      <c r="AI87" s="33">
        <f>INDEX(AE86:AG86,AH87)</f>
        <v>6.25E-2</v>
      </c>
      <c r="AJ87" s="11">
        <f>AI87</f>
        <v>6.25E-2</v>
      </c>
      <c r="AK87" s="13">
        <f>SUM(I88,R88,AA88,AJ88)</f>
        <v>0.8125</v>
      </c>
    </row>
    <row r="88" spans="1:37" s="4" customFormat="1" ht="14.4" customHeight="1">
      <c r="A88" s="5"/>
      <c r="B88" s="28"/>
      <c r="C88" s="34">
        <f>SUM(C83:C87)</f>
        <v>0.25</v>
      </c>
      <c r="D88" s="28"/>
      <c r="E88" s="28"/>
      <c r="F88" s="28"/>
      <c r="G88" s="28"/>
      <c r="H88" s="28"/>
      <c r="I88" s="34">
        <f>I83+I85+I87</f>
        <v>0.125</v>
      </c>
      <c r="J88" s="28"/>
      <c r="K88" s="34">
        <f>SUM(K83:K87)</f>
        <v>0.25</v>
      </c>
      <c r="L88"/>
      <c r="M88"/>
      <c r="N88"/>
      <c r="O88"/>
      <c r="P88"/>
      <c r="Q88"/>
      <c r="R88" s="34">
        <f>R83+R85+R87</f>
        <v>0.25</v>
      </c>
      <c r="S88" s="28"/>
      <c r="T88" s="34">
        <f>SUM(T83:T87)</f>
        <v>0.25</v>
      </c>
      <c r="U88" s="34" t="e">
        <f>SUM(U83:U87)</f>
        <v>#REF!</v>
      </c>
      <c r="V88"/>
      <c r="W88"/>
      <c r="X88"/>
      <c r="Y88"/>
      <c r="Z88"/>
      <c r="AA88" s="34">
        <f>AA83+AA85+AA87</f>
        <v>0.25</v>
      </c>
      <c r="AB88" s="28"/>
      <c r="AC88" s="34">
        <f>SUM(AC83:AC87)</f>
        <v>0.25</v>
      </c>
      <c r="AD88"/>
      <c r="AE88"/>
      <c r="AF88"/>
      <c r="AG88"/>
      <c r="AH88"/>
      <c r="AI88"/>
      <c r="AJ88" s="34">
        <f>AJ83+AJ85+AJ87</f>
        <v>0.1875</v>
      </c>
      <c r="AK88" s="5"/>
    </row>
    <row r="90" spans="1:37" ht="28.8" customHeight="1">
      <c r="A90" s="5"/>
      <c r="B90" s="5"/>
      <c r="C90" s="25" t="s">
        <v>128</v>
      </c>
      <c r="D90" s="130" t="s">
        <v>137</v>
      </c>
      <c r="E90" s="131"/>
      <c r="F90" s="132"/>
      <c r="G90" s="128" t="s">
        <v>132</v>
      </c>
      <c r="H90" s="126" t="s">
        <v>37</v>
      </c>
      <c r="I90" s="136" t="s">
        <v>130</v>
      </c>
      <c r="J90" s="42"/>
      <c r="K90" s="25" t="s">
        <v>128</v>
      </c>
      <c r="L90" s="132"/>
      <c r="M90" s="130" t="s">
        <v>138</v>
      </c>
      <c r="N90" s="131"/>
      <c r="O90" s="132"/>
      <c r="P90" s="128" t="s">
        <v>132</v>
      </c>
      <c r="Q90" s="126" t="s">
        <v>37</v>
      </c>
      <c r="R90" s="128" t="s">
        <v>129</v>
      </c>
      <c r="S90" s="42"/>
      <c r="T90" s="37" t="s">
        <v>128</v>
      </c>
      <c r="U90" s="25"/>
      <c r="V90" s="130" t="s">
        <v>139</v>
      </c>
      <c r="W90" s="131"/>
      <c r="X90" s="132"/>
      <c r="Y90" s="128" t="s">
        <v>132</v>
      </c>
      <c r="Z90" s="126" t="s">
        <v>37</v>
      </c>
      <c r="AA90" s="128" t="s">
        <v>131</v>
      </c>
      <c r="AB90" s="42"/>
      <c r="AC90" s="37" t="s">
        <v>128</v>
      </c>
      <c r="AD90" s="37"/>
      <c r="AE90" s="130" t="s">
        <v>140</v>
      </c>
      <c r="AF90" s="131"/>
      <c r="AG90" s="132"/>
      <c r="AH90" s="128" t="s">
        <v>132</v>
      </c>
      <c r="AI90" s="126" t="s">
        <v>37</v>
      </c>
      <c r="AJ90" s="128" t="s">
        <v>134</v>
      </c>
      <c r="AK90" s="128" t="s">
        <v>136</v>
      </c>
    </row>
    <row r="91" spans="1:37" ht="27" customHeight="1">
      <c r="A91" s="26" t="e">
        <f>'Evaluacion Sistemica'!#REF!</f>
        <v>#REF!</v>
      </c>
      <c r="B91" s="30" t="e">
        <f>'Evaluacion Sistemica'!#REF!</f>
        <v>#REF!</v>
      </c>
      <c r="C91" s="29">
        <f>100%/4</f>
        <v>0.25</v>
      </c>
      <c r="D91" s="133"/>
      <c r="E91" s="134"/>
      <c r="F91" s="135"/>
      <c r="G91" s="129"/>
      <c r="H91" s="127"/>
      <c r="I91" s="136"/>
      <c r="J91" s="42" t="e">
        <f>B91</f>
        <v>#REF!</v>
      </c>
      <c r="K91" s="29">
        <f>100%/4</f>
        <v>0.25</v>
      </c>
      <c r="L91" s="135"/>
      <c r="M91" s="133"/>
      <c r="N91" s="134"/>
      <c r="O91" s="135"/>
      <c r="P91" s="129"/>
      <c r="Q91" s="127"/>
      <c r="R91" s="129"/>
      <c r="S91" s="42" t="e">
        <f>B91</f>
        <v>#REF!</v>
      </c>
      <c r="T91" s="38">
        <f>100%/4</f>
        <v>0.25</v>
      </c>
      <c r="U91" s="29"/>
      <c r="V91" s="133"/>
      <c r="W91" s="134"/>
      <c r="X91" s="135"/>
      <c r="Y91" s="129"/>
      <c r="Z91" s="127"/>
      <c r="AA91" s="129"/>
      <c r="AB91" s="42" t="e">
        <f>J91</f>
        <v>#REF!</v>
      </c>
      <c r="AC91" s="38">
        <f>100%/4</f>
        <v>0.25</v>
      </c>
      <c r="AD91" s="38"/>
      <c r="AE91" s="133"/>
      <c r="AF91" s="134"/>
      <c r="AG91" s="135"/>
      <c r="AH91" s="129"/>
      <c r="AI91" s="127"/>
      <c r="AJ91" s="129"/>
      <c r="AK91" s="129"/>
    </row>
    <row r="92" spans="1:37">
      <c r="A92" s="5"/>
      <c r="B92" s="5"/>
      <c r="C92" s="5"/>
      <c r="D92" s="7" t="s">
        <v>33</v>
      </c>
      <c r="E92" s="7" t="s">
        <v>34</v>
      </c>
      <c r="F92" s="7" t="s">
        <v>35</v>
      </c>
      <c r="G92" s="5"/>
      <c r="H92" s="5"/>
      <c r="I92" s="5"/>
      <c r="J92" s="5"/>
      <c r="K92" s="5"/>
      <c r="L92" s="5"/>
      <c r="M92" s="7" t="s">
        <v>33</v>
      </c>
      <c r="N92" s="7" t="s">
        <v>34</v>
      </c>
      <c r="O92" s="7" t="s">
        <v>35</v>
      </c>
      <c r="P92" s="5"/>
      <c r="Q92" s="5"/>
      <c r="R92" s="5"/>
      <c r="S92" s="5"/>
      <c r="T92" s="5"/>
      <c r="U92" s="5"/>
      <c r="V92" s="7" t="s">
        <v>33</v>
      </c>
      <c r="W92" s="7" t="s">
        <v>34</v>
      </c>
      <c r="X92" s="7" t="s">
        <v>35</v>
      </c>
      <c r="Y92" s="5"/>
      <c r="Z92" s="5"/>
      <c r="AA92" s="5"/>
      <c r="AB92" s="5"/>
      <c r="AC92" s="5"/>
      <c r="AD92" s="5"/>
      <c r="AE92" s="7" t="s">
        <v>33</v>
      </c>
      <c r="AF92" s="7" t="s">
        <v>34</v>
      </c>
      <c r="AG92" s="7" t="s">
        <v>35</v>
      </c>
      <c r="AH92" s="5"/>
      <c r="AI92" s="5"/>
      <c r="AJ92" s="5"/>
      <c r="AK92" s="5"/>
    </row>
    <row r="93" spans="1:37" s="4" customFormat="1" ht="13.8" hidden="1" customHeight="1">
      <c r="A93" s="5"/>
      <c r="B93" s="5"/>
      <c r="C93" s="35"/>
      <c r="D93" s="8">
        <f>C94*50%</f>
        <v>4.1666666666666664E-2</v>
      </c>
      <c r="E93" s="8">
        <f>C94*75%</f>
        <v>6.25E-2</v>
      </c>
      <c r="F93" s="8">
        <f>C94*100%</f>
        <v>8.3333333333333329E-2</v>
      </c>
      <c r="G93" s="5"/>
      <c r="H93" s="5"/>
      <c r="I93" s="5"/>
      <c r="J93" s="5"/>
      <c r="K93" s="5"/>
      <c r="L93" s="5"/>
      <c r="M93" s="8">
        <f>K94*50%</f>
        <v>4.1666666666666664E-2</v>
      </c>
      <c r="N93" s="8">
        <f>K94*75%</f>
        <v>6.25E-2</v>
      </c>
      <c r="O93" s="8">
        <f>K94*100%</f>
        <v>8.3333333333333329E-2</v>
      </c>
      <c r="P93" s="5"/>
      <c r="Q93" s="5"/>
      <c r="R93" s="5"/>
      <c r="S93" s="5"/>
      <c r="T93" s="35"/>
      <c r="U93" s="5"/>
      <c r="V93" s="8">
        <f>T94*50%</f>
        <v>4.1666666666666664E-2</v>
      </c>
      <c r="W93" s="8">
        <f>T94*75%</f>
        <v>6.25E-2</v>
      </c>
      <c r="X93" s="8">
        <f>T94*100%</f>
        <v>8.3333333333333329E-2</v>
      </c>
      <c r="Y93" s="5"/>
      <c r="Z93" s="5"/>
      <c r="AA93" s="5"/>
      <c r="AB93" s="5"/>
      <c r="AC93" s="5"/>
      <c r="AD93" s="5"/>
      <c r="AE93" s="8">
        <f>AC94*50%</f>
        <v>4.1666666666666664E-2</v>
      </c>
      <c r="AF93" s="8">
        <f>AC94*75%</f>
        <v>6.25E-2</v>
      </c>
      <c r="AG93" s="8">
        <f>AC94*100%</f>
        <v>8.3333333333333329E-2</v>
      </c>
      <c r="AH93" s="5"/>
      <c r="AI93" s="5"/>
      <c r="AJ93" s="5"/>
      <c r="AK93" s="5"/>
    </row>
    <row r="94" spans="1:37" ht="15.6">
      <c r="A94" s="5"/>
      <c r="B94" s="18" t="s">
        <v>36</v>
      </c>
      <c r="C94" s="6">
        <f>C91/3</f>
        <v>8.3333333333333329E-2</v>
      </c>
      <c r="D94" s="19"/>
      <c r="E94" s="19"/>
      <c r="F94" s="19"/>
      <c r="G94" s="9">
        <v>1</v>
      </c>
      <c r="H94" s="10">
        <f>INDEX(D93:F93,G94)</f>
        <v>4.1666666666666664E-2</v>
      </c>
      <c r="I94" s="11">
        <f>H94</f>
        <v>4.1666666666666664E-2</v>
      </c>
      <c r="J94" s="18" t="s">
        <v>36</v>
      </c>
      <c r="K94" s="6">
        <f>K91/3</f>
        <v>8.3333333333333329E-2</v>
      </c>
      <c r="L94" s="9" t="e">
        <f>IF(#REF!="Sí",1)+IF(#REF!="No",0)</f>
        <v>#REF!</v>
      </c>
      <c r="M94" s="19"/>
      <c r="N94" s="19"/>
      <c r="O94" s="19"/>
      <c r="P94" s="9">
        <v>3</v>
      </c>
      <c r="Q94" s="10">
        <f>INDEX(M93:O93,P94)</f>
        <v>8.3333333333333329E-2</v>
      </c>
      <c r="R94" s="11">
        <f>Q94</f>
        <v>8.3333333333333329E-2</v>
      </c>
      <c r="S94" s="18"/>
      <c r="T94" s="6">
        <f>T91/3</f>
        <v>8.3333333333333329E-2</v>
      </c>
      <c r="U94" s="9" t="e">
        <f>IF(#REF!="Sí",1)+IF(#REF!="No",0)</f>
        <v>#REF!</v>
      </c>
      <c r="V94" s="19"/>
      <c r="W94" s="19"/>
      <c r="X94" s="19"/>
      <c r="Y94" s="9">
        <v>3</v>
      </c>
      <c r="Z94" s="10">
        <f>INDEX(V93:X93,Y94)</f>
        <v>8.3333333333333329E-2</v>
      </c>
      <c r="AA94" s="11">
        <f>Z94</f>
        <v>8.3333333333333329E-2</v>
      </c>
      <c r="AB94" s="18" t="s">
        <v>36</v>
      </c>
      <c r="AC94" s="6">
        <f>AC91/3</f>
        <v>8.3333333333333329E-2</v>
      </c>
      <c r="AD94" s="9" t="e">
        <f>IF(#REF!="Sí",1)+IF(#REF!="No",0)</f>
        <v>#REF!</v>
      </c>
      <c r="AE94" s="19"/>
      <c r="AF94" s="19"/>
      <c r="AG94" s="19"/>
      <c r="AH94" s="9">
        <v>2</v>
      </c>
      <c r="AI94" s="10">
        <f>INDEX(AE93:AG93,AH94)</f>
        <v>6.25E-2</v>
      </c>
      <c r="AJ94" s="11">
        <f>AI94</f>
        <v>6.25E-2</v>
      </c>
      <c r="AK94" s="12"/>
    </row>
    <row r="95" spans="1:37" ht="14.4" hidden="1" customHeight="1">
      <c r="A95" s="5"/>
      <c r="B95" s="17"/>
      <c r="C95" s="28"/>
      <c r="D95" s="8">
        <f>(C96/2)*1</f>
        <v>4.1666666666666664E-2</v>
      </c>
      <c r="E95" s="8">
        <f>(C96/2)*1.5</f>
        <v>6.25E-2</v>
      </c>
      <c r="F95" s="8">
        <f>(C96/2)*2</f>
        <v>8.3333333333333329E-2</v>
      </c>
      <c r="G95" s="15"/>
      <c r="H95" s="15"/>
      <c r="I95" s="16"/>
      <c r="J95" s="28"/>
      <c r="K95" s="28"/>
      <c r="L95" s="17"/>
      <c r="M95" s="8">
        <f>(K96/2)*1</f>
        <v>4.1666666666666664E-2</v>
      </c>
      <c r="N95" s="8">
        <f>(K96/2)*1.5</f>
        <v>6.25E-2</v>
      </c>
      <c r="O95" s="8">
        <f>(K96/2)*2</f>
        <v>8.3333333333333329E-2</v>
      </c>
      <c r="P95" s="15"/>
      <c r="Q95" s="15"/>
      <c r="R95" s="16"/>
      <c r="S95" s="28"/>
      <c r="T95" s="28"/>
      <c r="U95" s="17"/>
      <c r="V95" s="8">
        <f>(R96/2)*1</f>
        <v>4.1666666666666664E-2</v>
      </c>
      <c r="W95" s="8">
        <f>(R96/2)*1.5</f>
        <v>6.25E-2</v>
      </c>
      <c r="X95" s="8">
        <f>(R96/2)*2</f>
        <v>8.3333333333333329E-2</v>
      </c>
      <c r="Y95" s="15"/>
      <c r="Z95" s="15"/>
      <c r="AA95" s="16"/>
      <c r="AB95" s="28"/>
      <c r="AC95" s="28"/>
      <c r="AD95" s="17"/>
      <c r="AE95" s="8">
        <f>(AC96/2)*1</f>
        <v>4.1666666666666664E-2</v>
      </c>
      <c r="AF95" s="8">
        <f>(AC96/2)*1.5</f>
        <v>6.25E-2</v>
      </c>
      <c r="AG95" s="8">
        <f>(AC96/2)*2</f>
        <v>8.3333333333333329E-2</v>
      </c>
      <c r="AH95" s="15"/>
      <c r="AI95" s="15"/>
      <c r="AJ95" s="16"/>
      <c r="AK95" s="5"/>
    </row>
    <row r="96" spans="1:37" ht="15" thickBot="1">
      <c r="A96" s="5"/>
      <c r="B96" s="18" t="s">
        <v>36</v>
      </c>
      <c r="C96" s="6">
        <f>C91/3</f>
        <v>8.3333333333333329E-2</v>
      </c>
      <c r="D96" s="19"/>
      <c r="E96" s="19"/>
      <c r="F96" s="19"/>
      <c r="G96" s="9">
        <v>1</v>
      </c>
      <c r="H96" s="10">
        <f>INDEX(D95:F95,G96)</f>
        <v>4.1666666666666664E-2</v>
      </c>
      <c r="I96" s="11">
        <f>H96</f>
        <v>4.1666666666666664E-2</v>
      </c>
      <c r="J96" s="18" t="s">
        <v>36</v>
      </c>
      <c r="K96" s="6">
        <f>K91/3</f>
        <v>8.3333333333333329E-2</v>
      </c>
      <c r="L96" s="9" t="e">
        <f>IF(#REF!="Sí",1)+IF(#REF!="No",0)</f>
        <v>#REF!</v>
      </c>
      <c r="M96" s="19"/>
      <c r="N96" s="19"/>
      <c r="O96" s="19"/>
      <c r="P96" s="9">
        <v>3</v>
      </c>
      <c r="Q96" s="10">
        <f>INDEX(M95:O95,P96)</f>
        <v>8.3333333333333329E-2</v>
      </c>
      <c r="R96" s="11">
        <f>Q96</f>
        <v>8.3333333333333329E-2</v>
      </c>
      <c r="S96" s="18"/>
      <c r="T96" s="6">
        <f>T91/3</f>
        <v>8.3333333333333329E-2</v>
      </c>
      <c r="U96" s="9" t="e">
        <f>IF(#REF!="Sí",1)+IF(#REF!="No",0)</f>
        <v>#REF!</v>
      </c>
      <c r="V96" s="19"/>
      <c r="W96" s="19"/>
      <c r="X96" s="19"/>
      <c r="Y96" s="9">
        <v>3</v>
      </c>
      <c r="Z96" s="10">
        <f>INDEX(V95:X95,Y96)</f>
        <v>8.3333333333333329E-2</v>
      </c>
      <c r="AA96" s="11">
        <f>Z96</f>
        <v>8.3333333333333329E-2</v>
      </c>
      <c r="AB96" s="18" t="s">
        <v>36</v>
      </c>
      <c r="AC96" s="6">
        <f>AC91/3</f>
        <v>8.3333333333333329E-2</v>
      </c>
      <c r="AD96" s="9" t="e">
        <f>IF(#REF!="Sí",1)+IF(#REF!="No",0)</f>
        <v>#REF!</v>
      </c>
      <c r="AE96" s="19"/>
      <c r="AF96" s="19"/>
      <c r="AG96" s="19"/>
      <c r="AH96" s="9">
        <v>2</v>
      </c>
      <c r="AI96" s="10">
        <f>INDEX(AE95:AG95,AH96)</f>
        <v>6.25E-2</v>
      </c>
      <c r="AJ96" s="11">
        <f>AI96</f>
        <v>6.25E-2</v>
      </c>
      <c r="AK96" s="5"/>
    </row>
    <row r="97" spans="1:37" ht="14.4" hidden="1" customHeight="1" thickBot="1">
      <c r="A97" s="5"/>
      <c r="B97" s="17"/>
      <c r="C97" s="28"/>
      <c r="D97" s="8">
        <f>(C98/2)*1</f>
        <v>4.1666666666666664E-2</v>
      </c>
      <c r="E97" s="8">
        <f>(C98/2)*1.5</f>
        <v>6.25E-2</v>
      </c>
      <c r="F97" s="8">
        <f>(C98/2)*2</f>
        <v>8.3333333333333329E-2</v>
      </c>
      <c r="G97" s="15"/>
      <c r="H97" s="15"/>
      <c r="I97" s="16"/>
      <c r="J97" s="28"/>
      <c r="K97" s="28"/>
      <c r="L97" s="17"/>
      <c r="M97" s="8">
        <f>(K98/2)*1</f>
        <v>4.1666666666666664E-2</v>
      </c>
      <c r="N97" s="8">
        <f>(K98/2)*1.5</f>
        <v>6.25E-2</v>
      </c>
      <c r="O97" s="8">
        <f>(K98/2)*2</f>
        <v>8.3333333333333329E-2</v>
      </c>
      <c r="P97" s="15"/>
      <c r="Q97" s="15"/>
      <c r="R97" s="16"/>
      <c r="S97" s="28"/>
      <c r="T97" s="28"/>
      <c r="U97" s="17"/>
      <c r="V97" s="8">
        <f>(R98/2)*1</f>
        <v>4.1666666666666664E-2</v>
      </c>
      <c r="W97" s="8">
        <f>(R98/2)*1.5</f>
        <v>6.25E-2</v>
      </c>
      <c r="X97" s="8">
        <f>(R98/2)*2</f>
        <v>8.3333333333333329E-2</v>
      </c>
      <c r="Y97" s="15"/>
      <c r="Z97" s="15"/>
      <c r="AA97" s="16"/>
      <c r="AB97" s="28"/>
      <c r="AC97" s="28"/>
      <c r="AD97" s="17"/>
      <c r="AE97" s="8">
        <f>(AC98/2)*1</f>
        <v>4.1666666666666664E-2</v>
      </c>
      <c r="AF97" s="8">
        <f>(AC98/2)*1.5</f>
        <v>6.25E-2</v>
      </c>
      <c r="AG97" s="8">
        <f>(AC98/2)*2</f>
        <v>8.3333333333333329E-2</v>
      </c>
      <c r="AH97" s="15"/>
      <c r="AI97" s="15"/>
      <c r="AJ97" s="16"/>
      <c r="AK97" s="5"/>
    </row>
    <row r="98" spans="1:37" ht="15" thickBot="1">
      <c r="A98" s="5"/>
      <c r="B98" s="18" t="s">
        <v>36</v>
      </c>
      <c r="C98" s="6">
        <f>C91/3</f>
        <v>8.3333333333333329E-2</v>
      </c>
      <c r="D98" s="19"/>
      <c r="E98" s="19"/>
      <c r="F98" s="19"/>
      <c r="G98" s="9">
        <v>1</v>
      </c>
      <c r="H98" s="10">
        <f>INDEX(D97:F97,G98)</f>
        <v>4.1666666666666664E-2</v>
      </c>
      <c r="I98" s="11">
        <f>H98</f>
        <v>4.1666666666666664E-2</v>
      </c>
      <c r="J98" s="18" t="s">
        <v>36</v>
      </c>
      <c r="K98" s="6">
        <f>K91/3</f>
        <v>8.3333333333333329E-2</v>
      </c>
      <c r="L98" s="9" t="e">
        <f>IF(#REF!="Sí",1)+IF(#REF!="No",0)</f>
        <v>#REF!</v>
      </c>
      <c r="M98" s="19"/>
      <c r="N98" s="19"/>
      <c r="O98" s="19"/>
      <c r="P98" s="9">
        <v>3</v>
      </c>
      <c r="Q98" s="10">
        <f>INDEX(M97:O97,P98)</f>
        <v>8.3333333333333329E-2</v>
      </c>
      <c r="R98" s="11">
        <f>Q98</f>
        <v>8.3333333333333329E-2</v>
      </c>
      <c r="S98" s="18"/>
      <c r="T98" s="6">
        <f>T91/3</f>
        <v>8.3333333333333329E-2</v>
      </c>
      <c r="U98" s="9" t="e">
        <f>IF(#REF!="Sí",1)+IF(#REF!="No",0)</f>
        <v>#REF!</v>
      </c>
      <c r="V98" s="19"/>
      <c r="W98" s="19"/>
      <c r="X98" s="19"/>
      <c r="Y98" s="9">
        <v>3</v>
      </c>
      <c r="Z98" s="10">
        <f>INDEX(V97:X97,Y98)</f>
        <v>8.3333333333333329E-2</v>
      </c>
      <c r="AA98" s="11">
        <f>Z98</f>
        <v>8.3333333333333329E-2</v>
      </c>
      <c r="AB98" s="18" t="s">
        <v>36</v>
      </c>
      <c r="AC98" s="6">
        <f>AC91/3</f>
        <v>8.3333333333333329E-2</v>
      </c>
      <c r="AD98" s="9" t="e">
        <f>IF(#REF!="Sí",1)+IF(#REF!="No",0)</f>
        <v>#REF!</v>
      </c>
      <c r="AE98" s="19"/>
      <c r="AF98" s="19"/>
      <c r="AG98" s="19"/>
      <c r="AH98" s="9">
        <v>2</v>
      </c>
      <c r="AI98" s="33">
        <f>INDEX(AE97:AG97,AH98)</f>
        <v>6.25E-2</v>
      </c>
      <c r="AJ98" s="11">
        <f>AI98</f>
        <v>6.25E-2</v>
      </c>
      <c r="AK98" s="13">
        <f>SUM(I99,R99,AA99,AJ99)</f>
        <v>0.8125</v>
      </c>
    </row>
    <row r="99" spans="1:37" s="4" customFormat="1" ht="14.4" customHeight="1">
      <c r="A99" s="5"/>
      <c r="B99" s="28"/>
      <c r="C99" s="34">
        <f>SUM(C94:C98)</f>
        <v>0.25</v>
      </c>
      <c r="D99" s="28"/>
      <c r="E99" s="28"/>
      <c r="F99" s="28"/>
      <c r="G99" s="28"/>
      <c r="H99" s="28"/>
      <c r="I99" s="34">
        <f>I94+I96+I98</f>
        <v>0.125</v>
      </c>
      <c r="J99" s="28"/>
      <c r="K99" s="34">
        <f>SUM(K94:K98)</f>
        <v>0.25</v>
      </c>
      <c r="L99"/>
      <c r="M99"/>
      <c r="N99"/>
      <c r="O99"/>
      <c r="P99"/>
      <c r="Q99"/>
      <c r="R99" s="34">
        <f>R94+R96+R98</f>
        <v>0.25</v>
      </c>
      <c r="S99" s="28"/>
      <c r="T99" s="34">
        <f>SUM(T94:T98)</f>
        <v>0.25</v>
      </c>
      <c r="U99" s="34" t="e">
        <f>SUM(U94:U98)</f>
        <v>#REF!</v>
      </c>
      <c r="V99"/>
      <c r="W99"/>
      <c r="X99"/>
      <c r="Y99"/>
      <c r="Z99"/>
      <c r="AA99" s="34">
        <f>AA94+AA96+AA98</f>
        <v>0.25</v>
      </c>
      <c r="AB99" s="28"/>
      <c r="AC99" s="34">
        <f>SUM(AC94:AC98)</f>
        <v>0.25</v>
      </c>
      <c r="AD99"/>
      <c r="AE99"/>
      <c r="AF99"/>
      <c r="AG99"/>
      <c r="AH99"/>
      <c r="AI99"/>
      <c r="AJ99" s="34">
        <f>AJ94+AJ96+AJ98</f>
        <v>0.1875</v>
      </c>
      <c r="AK99" s="5"/>
    </row>
    <row r="101" spans="1:37" ht="28.8" customHeight="1">
      <c r="A101" s="5"/>
      <c r="B101" s="5"/>
      <c r="C101" s="25" t="s">
        <v>128</v>
      </c>
      <c r="D101" s="130" t="s">
        <v>137</v>
      </c>
      <c r="E101" s="131"/>
      <c r="F101" s="132"/>
      <c r="G101" s="128" t="s">
        <v>132</v>
      </c>
      <c r="H101" s="126" t="s">
        <v>37</v>
      </c>
      <c r="I101" s="136" t="s">
        <v>130</v>
      </c>
      <c r="J101" s="42"/>
      <c r="K101" s="25" t="s">
        <v>128</v>
      </c>
      <c r="L101" s="132"/>
      <c r="M101" s="130" t="s">
        <v>138</v>
      </c>
      <c r="N101" s="131"/>
      <c r="O101" s="132"/>
      <c r="P101" s="128" t="s">
        <v>132</v>
      </c>
      <c r="Q101" s="126" t="s">
        <v>37</v>
      </c>
      <c r="R101" s="128" t="s">
        <v>129</v>
      </c>
      <c r="S101" s="42"/>
      <c r="T101" s="37" t="s">
        <v>128</v>
      </c>
      <c r="U101" s="25"/>
      <c r="V101" s="130" t="s">
        <v>139</v>
      </c>
      <c r="W101" s="131"/>
      <c r="X101" s="132"/>
      <c r="Y101" s="128" t="s">
        <v>132</v>
      </c>
      <c r="Z101" s="126" t="s">
        <v>37</v>
      </c>
      <c r="AA101" s="128" t="s">
        <v>131</v>
      </c>
      <c r="AB101" s="42"/>
      <c r="AC101" s="37" t="s">
        <v>128</v>
      </c>
      <c r="AD101" s="37"/>
      <c r="AE101" s="130" t="s">
        <v>140</v>
      </c>
      <c r="AF101" s="131"/>
      <c r="AG101" s="132"/>
      <c r="AH101" s="128" t="s">
        <v>132</v>
      </c>
      <c r="AI101" s="126" t="s">
        <v>37</v>
      </c>
      <c r="AJ101" s="128" t="s">
        <v>134</v>
      </c>
      <c r="AK101" s="128" t="s">
        <v>136</v>
      </c>
    </row>
    <row r="102" spans="1:37" ht="30.6" customHeight="1">
      <c r="A102" s="26" t="e">
        <f>'Evaluacion Sistemica'!#REF!</f>
        <v>#REF!</v>
      </c>
      <c r="B102" s="30" t="e">
        <f>'Evaluacion Sistemica'!#REF!</f>
        <v>#REF!</v>
      </c>
      <c r="C102" s="29">
        <f>100%/4</f>
        <v>0.25</v>
      </c>
      <c r="D102" s="133"/>
      <c r="E102" s="134"/>
      <c r="F102" s="135"/>
      <c r="G102" s="129"/>
      <c r="H102" s="127"/>
      <c r="I102" s="136"/>
      <c r="J102" s="42" t="e">
        <f>B102</f>
        <v>#REF!</v>
      </c>
      <c r="K102" s="29">
        <f>100%/4</f>
        <v>0.25</v>
      </c>
      <c r="L102" s="135"/>
      <c r="M102" s="133"/>
      <c r="N102" s="134"/>
      <c r="O102" s="135"/>
      <c r="P102" s="129"/>
      <c r="Q102" s="127"/>
      <c r="R102" s="129"/>
      <c r="S102" s="42" t="e">
        <f>B102</f>
        <v>#REF!</v>
      </c>
      <c r="T102" s="38">
        <f>100%/4</f>
        <v>0.25</v>
      </c>
      <c r="U102" s="29"/>
      <c r="V102" s="133"/>
      <c r="W102" s="134"/>
      <c r="X102" s="135"/>
      <c r="Y102" s="129"/>
      <c r="Z102" s="127"/>
      <c r="AA102" s="129"/>
      <c r="AB102" s="42" t="e">
        <f>J102</f>
        <v>#REF!</v>
      </c>
      <c r="AC102" s="38">
        <f>100%/4</f>
        <v>0.25</v>
      </c>
      <c r="AD102" s="38"/>
      <c r="AE102" s="133"/>
      <c r="AF102" s="134"/>
      <c r="AG102" s="135"/>
      <c r="AH102" s="129"/>
      <c r="AI102" s="127"/>
      <c r="AJ102" s="129"/>
      <c r="AK102" s="129"/>
    </row>
    <row r="103" spans="1:37">
      <c r="A103" s="5"/>
      <c r="B103" s="5"/>
      <c r="C103" s="5"/>
      <c r="D103" s="7" t="s">
        <v>33</v>
      </c>
      <c r="E103" s="7" t="s">
        <v>34</v>
      </c>
      <c r="F103" s="7" t="s">
        <v>35</v>
      </c>
      <c r="G103" s="5"/>
      <c r="H103" s="5"/>
      <c r="I103" s="5"/>
      <c r="J103" s="5"/>
      <c r="K103" s="5"/>
      <c r="L103" s="5"/>
      <c r="M103" s="7" t="s">
        <v>33</v>
      </c>
      <c r="N103" s="7" t="s">
        <v>34</v>
      </c>
      <c r="O103" s="7" t="s">
        <v>35</v>
      </c>
      <c r="P103" s="5"/>
      <c r="Q103" s="5"/>
      <c r="R103" s="5"/>
      <c r="S103" s="5"/>
      <c r="T103" s="5"/>
      <c r="U103" s="5"/>
      <c r="V103" s="7" t="s">
        <v>33</v>
      </c>
      <c r="W103" s="7" t="s">
        <v>34</v>
      </c>
      <c r="X103" s="7" t="s">
        <v>35</v>
      </c>
      <c r="Y103" s="5"/>
      <c r="Z103" s="5"/>
      <c r="AA103" s="5"/>
      <c r="AB103" s="5"/>
      <c r="AC103" s="5"/>
      <c r="AD103" s="5"/>
      <c r="AE103" s="7" t="s">
        <v>33</v>
      </c>
      <c r="AF103" s="7" t="s">
        <v>34</v>
      </c>
      <c r="AG103" s="7" t="s">
        <v>35</v>
      </c>
      <c r="AH103" s="5"/>
      <c r="AI103" s="5"/>
      <c r="AJ103" s="5"/>
      <c r="AK103" s="5"/>
    </row>
    <row r="104" spans="1:37" s="4" customFormat="1" ht="13.8" hidden="1" customHeight="1">
      <c r="A104" s="5"/>
      <c r="B104" s="5"/>
      <c r="C104" s="35"/>
      <c r="D104" s="8">
        <f>C105*50%</f>
        <v>4.1666666666666664E-2</v>
      </c>
      <c r="E104" s="8">
        <f>C105*75%</f>
        <v>6.25E-2</v>
      </c>
      <c r="F104" s="8">
        <f>C105*100%</f>
        <v>8.3333333333333329E-2</v>
      </c>
      <c r="G104" s="5"/>
      <c r="H104" s="5"/>
      <c r="I104" s="5"/>
      <c r="J104" s="5"/>
      <c r="K104" s="5"/>
      <c r="L104" s="5"/>
      <c r="M104" s="8">
        <f>K105*50%</f>
        <v>4.1666666666666664E-2</v>
      </c>
      <c r="N104" s="8">
        <f>K105*75%</f>
        <v>6.25E-2</v>
      </c>
      <c r="O104" s="8">
        <f>K105*100%</f>
        <v>8.3333333333333329E-2</v>
      </c>
      <c r="P104" s="5"/>
      <c r="Q104" s="5"/>
      <c r="R104" s="5"/>
      <c r="S104" s="5"/>
      <c r="T104" s="35"/>
      <c r="U104" s="5"/>
      <c r="V104" s="8">
        <f>T105*50%</f>
        <v>4.1666666666666664E-2</v>
      </c>
      <c r="W104" s="8">
        <f>T105*75%</f>
        <v>6.25E-2</v>
      </c>
      <c r="X104" s="8">
        <f>T105*100%</f>
        <v>8.3333333333333329E-2</v>
      </c>
      <c r="Y104" s="5"/>
      <c r="Z104" s="5"/>
      <c r="AA104" s="5"/>
      <c r="AB104" s="5"/>
      <c r="AC104" s="5"/>
      <c r="AD104" s="5"/>
      <c r="AE104" s="8">
        <f>AC105*50%</f>
        <v>4.1666666666666664E-2</v>
      </c>
      <c r="AF104" s="8">
        <f>AC105*75%</f>
        <v>6.25E-2</v>
      </c>
      <c r="AG104" s="8">
        <f>AC105*100%</f>
        <v>8.3333333333333329E-2</v>
      </c>
      <c r="AH104" s="5"/>
      <c r="AI104" s="5"/>
      <c r="AJ104" s="5"/>
      <c r="AK104" s="5"/>
    </row>
    <row r="105" spans="1:37" ht="15.6">
      <c r="A105" s="5"/>
      <c r="B105" s="18" t="s">
        <v>36</v>
      </c>
      <c r="C105" s="6">
        <f>C102/3</f>
        <v>8.3333333333333329E-2</v>
      </c>
      <c r="D105" s="19"/>
      <c r="E105" s="19"/>
      <c r="F105" s="19"/>
      <c r="G105" s="9">
        <v>1</v>
      </c>
      <c r="H105" s="10">
        <f>INDEX(D104:F104,G105)</f>
        <v>4.1666666666666664E-2</v>
      </c>
      <c r="I105" s="11">
        <f>H105</f>
        <v>4.1666666666666664E-2</v>
      </c>
      <c r="J105" s="18" t="s">
        <v>36</v>
      </c>
      <c r="K105" s="6">
        <f>K102/3</f>
        <v>8.3333333333333329E-2</v>
      </c>
      <c r="L105" s="9" t="e">
        <f>IF(#REF!="Sí",1)+IF(#REF!="No",0)</f>
        <v>#REF!</v>
      </c>
      <c r="M105" s="19"/>
      <c r="N105" s="19"/>
      <c r="O105" s="19"/>
      <c r="P105" s="9">
        <v>3</v>
      </c>
      <c r="Q105" s="10">
        <f>INDEX(M104:O104,P105)</f>
        <v>8.3333333333333329E-2</v>
      </c>
      <c r="R105" s="11">
        <f>Q105</f>
        <v>8.3333333333333329E-2</v>
      </c>
      <c r="S105" s="18"/>
      <c r="T105" s="6">
        <f>T102/3</f>
        <v>8.3333333333333329E-2</v>
      </c>
      <c r="U105" s="9" t="e">
        <f>IF(#REF!="Sí",1)+IF(#REF!="No",0)</f>
        <v>#REF!</v>
      </c>
      <c r="V105" s="19"/>
      <c r="W105" s="19"/>
      <c r="X105" s="19"/>
      <c r="Y105" s="9">
        <v>3</v>
      </c>
      <c r="Z105" s="10">
        <f>INDEX(V104:X104,Y105)</f>
        <v>8.3333333333333329E-2</v>
      </c>
      <c r="AA105" s="11">
        <f>Z105</f>
        <v>8.3333333333333329E-2</v>
      </c>
      <c r="AB105" s="18" t="s">
        <v>36</v>
      </c>
      <c r="AC105" s="6">
        <f>AC102/3</f>
        <v>8.3333333333333329E-2</v>
      </c>
      <c r="AD105" s="9" t="e">
        <f>IF(#REF!="Sí",1)+IF(#REF!="No",0)</f>
        <v>#REF!</v>
      </c>
      <c r="AE105" s="19"/>
      <c r="AF105" s="19"/>
      <c r="AG105" s="19"/>
      <c r="AH105" s="9">
        <v>2</v>
      </c>
      <c r="AI105" s="10">
        <f>INDEX(AE104:AG104,AH105)</f>
        <v>6.25E-2</v>
      </c>
      <c r="AJ105" s="11">
        <f>AI105</f>
        <v>6.25E-2</v>
      </c>
      <c r="AK105" s="12"/>
    </row>
    <row r="106" spans="1:37" ht="14.4" hidden="1" customHeight="1">
      <c r="A106" s="5"/>
      <c r="B106" s="17"/>
      <c r="C106" s="28"/>
      <c r="D106" s="8">
        <f>(C107/2)*1</f>
        <v>4.1666666666666664E-2</v>
      </c>
      <c r="E106" s="8">
        <f>(C107/2)*1.5</f>
        <v>6.25E-2</v>
      </c>
      <c r="F106" s="8">
        <f>(C107/2)*2</f>
        <v>8.3333333333333329E-2</v>
      </c>
      <c r="G106" s="15"/>
      <c r="H106" s="15"/>
      <c r="I106" s="16"/>
      <c r="J106" s="28"/>
      <c r="K106" s="28"/>
      <c r="L106" s="17"/>
      <c r="M106" s="8">
        <f>(K107/2)*1</f>
        <v>4.1666666666666664E-2</v>
      </c>
      <c r="N106" s="8">
        <f>(K107/2)*1.5</f>
        <v>6.25E-2</v>
      </c>
      <c r="O106" s="8">
        <f>(K107/2)*2</f>
        <v>8.3333333333333329E-2</v>
      </c>
      <c r="P106" s="15"/>
      <c r="Q106" s="15"/>
      <c r="R106" s="16"/>
      <c r="S106" s="28"/>
      <c r="T106" s="28"/>
      <c r="U106" s="17"/>
      <c r="V106" s="8">
        <f>(R107/2)*1</f>
        <v>4.1666666666666664E-2</v>
      </c>
      <c r="W106" s="8">
        <f>(R107/2)*1.5</f>
        <v>6.25E-2</v>
      </c>
      <c r="X106" s="8">
        <f>(R107/2)*2</f>
        <v>8.3333333333333329E-2</v>
      </c>
      <c r="Y106" s="15"/>
      <c r="Z106" s="15"/>
      <c r="AA106" s="16"/>
      <c r="AB106" s="28"/>
      <c r="AC106" s="28"/>
      <c r="AD106" s="17"/>
      <c r="AE106" s="8">
        <f>(AC107/2)*1</f>
        <v>4.1666666666666664E-2</v>
      </c>
      <c r="AF106" s="8">
        <f>(AC107/2)*1.5</f>
        <v>6.25E-2</v>
      </c>
      <c r="AG106" s="8">
        <f>(AC107/2)*2</f>
        <v>8.3333333333333329E-2</v>
      </c>
      <c r="AH106" s="15"/>
      <c r="AI106" s="15"/>
      <c r="AJ106" s="16"/>
      <c r="AK106" s="5"/>
    </row>
    <row r="107" spans="1:37" ht="15" thickBot="1">
      <c r="A107" s="5"/>
      <c r="B107" s="18" t="s">
        <v>36</v>
      </c>
      <c r="C107" s="6">
        <f>C102/3</f>
        <v>8.3333333333333329E-2</v>
      </c>
      <c r="D107" s="19"/>
      <c r="E107" s="19"/>
      <c r="F107" s="19"/>
      <c r="G107" s="9">
        <v>1</v>
      </c>
      <c r="H107" s="10">
        <f>INDEX(D106:F106,G107)</f>
        <v>4.1666666666666664E-2</v>
      </c>
      <c r="I107" s="11">
        <f>H107</f>
        <v>4.1666666666666664E-2</v>
      </c>
      <c r="J107" s="18" t="s">
        <v>36</v>
      </c>
      <c r="K107" s="6">
        <f>K102/3</f>
        <v>8.3333333333333329E-2</v>
      </c>
      <c r="L107" s="9" t="e">
        <f>IF(#REF!="Sí",1)+IF(#REF!="No",0)</f>
        <v>#REF!</v>
      </c>
      <c r="M107" s="19"/>
      <c r="N107" s="19"/>
      <c r="O107" s="19"/>
      <c r="P107" s="9">
        <v>3</v>
      </c>
      <c r="Q107" s="10">
        <f>INDEX(M106:O106,P107)</f>
        <v>8.3333333333333329E-2</v>
      </c>
      <c r="R107" s="11">
        <f>Q107</f>
        <v>8.3333333333333329E-2</v>
      </c>
      <c r="S107" s="18"/>
      <c r="T107" s="6">
        <f>T102/3</f>
        <v>8.3333333333333329E-2</v>
      </c>
      <c r="U107" s="9" t="e">
        <f>IF(#REF!="Sí",1)+IF(#REF!="No",0)</f>
        <v>#REF!</v>
      </c>
      <c r="V107" s="19"/>
      <c r="W107" s="19"/>
      <c r="X107" s="19"/>
      <c r="Y107" s="9">
        <v>2</v>
      </c>
      <c r="Z107" s="10">
        <f>INDEX(V106:X106,Y107)</f>
        <v>6.25E-2</v>
      </c>
      <c r="AA107" s="11">
        <f>Z107</f>
        <v>6.25E-2</v>
      </c>
      <c r="AB107" s="18" t="s">
        <v>36</v>
      </c>
      <c r="AC107" s="6">
        <f>AC102/3</f>
        <v>8.3333333333333329E-2</v>
      </c>
      <c r="AD107" s="9" t="e">
        <f>IF(#REF!="Sí",1)+IF(#REF!="No",0)</f>
        <v>#REF!</v>
      </c>
      <c r="AE107" s="19"/>
      <c r="AF107" s="19"/>
      <c r="AG107" s="19"/>
      <c r="AH107" s="9">
        <v>2</v>
      </c>
      <c r="AI107" s="10">
        <f>INDEX(AE106:AG106,AH107)</f>
        <v>6.25E-2</v>
      </c>
      <c r="AJ107" s="11">
        <f>AI107</f>
        <v>6.25E-2</v>
      </c>
      <c r="AK107" s="5"/>
    </row>
    <row r="108" spans="1:37" ht="14.4" hidden="1" customHeight="1" thickBot="1">
      <c r="A108" s="5"/>
      <c r="B108" s="17"/>
      <c r="C108" s="28"/>
      <c r="D108" s="8">
        <f>(C109/2)*1</f>
        <v>4.1666666666666664E-2</v>
      </c>
      <c r="E108" s="8">
        <f>(C109/2)*1.5</f>
        <v>6.25E-2</v>
      </c>
      <c r="F108" s="8">
        <f>(C109/2)*2</f>
        <v>8.3333333333333329E-2</v>
      </c>
      <c r="G108" s="15"/>
      <c r="H108" s="15"/>
      <c r="I108" s="16"/>
      <c r="J108" s="28"/>
      <c r="K108" s="28"/>
      <c r="L108" s="17"/>
      <c r="M108" s="8">
        <f>(K109/2)*1</f>
        <v>4.1666666666666664E-2</v>
      </c>
      <c r="N108" s="8">
        <f>(K109/2)*1.5</f>
        <v>6.25E-2</v>
      </c>
      <c r="O108" s="8">
        <f>(K109/2)*2</f>
        <v>8.3333333333333329E-2</v>
      </c>
      <c r="P108" s="15"/>
      <c r="Q108" s="15"/>
      <c r="R108" s="16"/>
      <c r="S108" s="28"/>
      <c r="T108" s="28"/>
      <c r="U108" s="17"/>
      <c r="V108" s="8">
        <f>(R109/2)*1</f>
        <v>4.1666666666666664E-2</v>
      </c>
      <c r="W108" s="8">
        <f>(R109/2)*1.5</f>
        <v>6.25E-2</v>
      </c>
      <c r="X108" s="8">
        <f>(R109/2)*2</f>
        <v>8.3333333333333329E-2</v>
      </c>
      <c r="Y108" s="15"/>
      <c r="Z108" s="15"/>
      <c r="AA108" s="16"/>
      <c r="AB108" s="28"/>
      <c r="AC108" s="28"/>
      <c r="AD108" s="17"/>
      <c r="AE108" s="8">
        <f>(AC109/2)*1</f>
        <v>4.1666666666666664E-2</v>
      </c>
      <c r="AF108" s="8">
        <f>(AC109/2)*1.5</f>
        <v>6.25E-2</v>
      </c>
      <c r="AG108" s="8">
        <f>(AC109/2)*2</f>
        <v>8.3333333333333329E-2</v>
      </c>
      <c r="AH108" s="15"/>
      <c r="AI108" s="15"/>
      <c r="AJ108" s="16"/>
      <c r="AK108" s="5"/>
    </row>
    <row r="109" spans="1:37" ht="15" thickBot="1">
      <c r="A109" s="5"/>
      <c r="B109" s="18" t="s">
        <v>36</v>
      </c>
      <c r="C109" s="6">
        <f>C102/3</f>
        <v>8.3333333333333329E-2</v>
      </c>
      <c r="D109" s="19"/>
      <c r="E109" s="19"/>
      <c r="F109" s="19"/>
      <c r="G109" s="9">
        <v>1</v>
      </c>
      <c r="H109" s="10">
        <f>INDEX(D108:F108,G109)</f>
        <v>4.1666666666666664E-2</v>
      </c>
      <c r="I109" s="11">
        <f>H109</f>
        <v>4.1666666666666664E-2</v>
      </c>
      <c r="J109" s="18" t="s">
        <v>36</v>
      </c>
      <c r="K109" s="6">
        <f>K102/3</f>
        <v>8.3333333333333329E-2</v>
      </c>
      <c r="L109" s="9" t="e">
        <f>IF(#REF!="Sí",1)+IF(#REF!="No",0)</f>
        <v>#REF!</v>
      </c>
      <c r="M109" s="19"/>
      <c r="N109" s="19"/>
      <c r="O109" s="19"/>
      <c r="P109" s="9">
        <v>3</v>
      </c>
      <c r="Q109" s="10">
        <f>INDEX(M108:O108,P109)</f>
        <v>8.3333333333333329E-2</v>
      </c>
      <c r="R109" s="11">
        <f>Q109</f>
        <v>8.3333333333333329E-2</v>
      </c>
      <c r="S109" s="18"/>
      <c r="T109" s="6">
        <f>T102/3</f>
        <v>8.3333333333333329E-2</v>
      </c>
      <c r="U109" s="9" t="e">
        <f>IF(#REF!="Sí",1)+IF(#REF!="No",0)</f>
        <v>#REF!</v>
      </c>
      <c r="V109" s="19"/>
      <c r="W109" s="19"/>
      <c r="X109" s="19"/>
      <c r="Y109" s="9">
        <v>3</v>
      </c>
      <c r="Z109" s="10">
        <f>INDEX(V108:X108,Y109)</f>
        <v>8.3333333333333329E-2</v>
      </c>
      <c r="AA109" s="11">
        <f>Z109</f>
        <v>8.3333333333333329E-2</v>
      </c>
      <c r="AB109" s="18" t="s">
        <v>36</v>
      </c>
      <c r="AC109" s="6">
        <f>AC102/3</f>
        <v>8.3333333333333329E-2</v>
      </c>
      <c r="AD109" s="9" t="e">
        <f>IF(#REF!="Sí",1)+IF(#REF!="No",0)</f>
        <v>#REF!</v>
      </c>
      <c r="AE109" s="19"/>
      <c r="AF109" s="19"/>
      <c r="AG109" s="19"/>
      <c r="AH109" s="9">
        <v>2</v>
      </c>
      <c r="AI109" s="33">
        <f>INDEX(AE108:AG108,AH109)</f>
        <v>6.25E-2</v>
      </c>
      <c r="AJ109" s="11">
        <f>AI109</f>
        <v>6.25E-2</v>
      </c>
      <c r="AK109" s="13">
        <f>SUM(I110,R110,AA110,AJ110)</f>
        <v>0.79166666666666663</v>
      </c>
    </row>
    <row r="110" spans="1:37" s="4" customFormat="1" ht="14.4" customHeight="1">
      <c r="A110" s="5"/>
      <c r="B110" s="28"/>
      <c r="C110" s="34">
        <f>SUM(C105:C109)</f>
        <v>0.25</v>
      </c>
      <c r="D110" s="28"/>
      <c r="E110" s="28"/>
      <c r="F110" s="28"/>
      <c r="G110" s="28"/>
      <c r="H110" s="28"/>
      <c r="I110" s="34">
        <f>I105+I107+I109</f>
        <v>0.125</v>
      </c>
      <c r="J110" s="28"/>
      <c r="K110" s="34">
        <f>SUM(K105:K109)</f>
        <v>0.25</v>
      </c>
      <c r="L110"/>
      <c r="M110"/>
      <c r="N110"/>
      <c r="O110"/>
      <c r="P110"/>
      <c r="Q110"/>
      <c r="R110" s="34">
        <f>R105+R107+R109</f>
        <v>0.25</v>
      </c>
      <c r="S110" s="28"/>
      <c r="T110" s="34">
        <f>SUM(T105:T109)</f>
        <v>0.25</v>
      </c>
      <c r="U110" s="34" t="e">
        <f>SUM(U105:U109)</f>
        <v>#REF!</v>
      </c>
      <c r="V110"/>
      <c r="W110"/>
      <c r="X110"/>
      <c r="Y110"/>
      <c r="Z110"/>
      <c r="AA110" s="34">
        <f>AA105+AA107+AA109</f>
        <v>0.22916666666666663</v>
      </c>
      <c r="AB110" s="28"/>
      <c r="AC110" s="34">
        <f>SUM(AC105:AC109)</f>
        <v>0.25</v>
      </c>
      <c r="AD110"/>
      <c r="AE110"/>
      <c r="AF110"/>
      <c r="AG110"/>
      <c r="AH110"/>
      <c r="AI110"/>
      <c r="AJ110" s="34">
        <f>AJ105+AJ107+AJ109</f>
        <v>0.1875</v>
      </c>
      <c r="AK110" s="5"/>
    </row>
    <row r="112" spans="1:37" ht="28.8" customHeight="1">
      <c r="A112" s="5"/>
      <c r="B112" s="5"/>
      <c r="C112" s="25" t="s">
        <v>128</v>
      </c>
      <c r="D112" s="130" t="s">
        <v>137</v>
      </c>
      <c r="E112" s="131"/>
      <c r="F112" s="132"/>
      <c r="G112" s="128" t="s">
        <v>132</v>
      </c>
      <c r="H112" s="126" t="s">
        <v>37</v>
      </c>
      <c r="I112" s="136" t="s">
        <v>130</v>
      </c>
      <c r="J112" s="42"/>
      <c r="K112" s="25" t="s">
        <v>128</v>
      </c>
      <c r="L112" s="132"/>
      <c r="M112" s="130" t="s">
        <v>138</v>
      </c>
      <c r="N112" s="131"/>
      <c r="O112" s="132"/>
      <c r="P112" s="128" t="s">
        <v>132</v>
      </c>
      <c r="Q112" s="126" t="s">
        <v>37</v>
      </c>
      <c r="R112" s="128" t="s">
        <v>129</v>
      </c>
      <c r="S112" s="42"/>
      <c r="T112" s="37" t="s">
        <v>128</v>
      </c>
      <c r="U112" s="25"/>
      <c r="V112" s="130" t="s">
        <v>139</v>
      </c>
      <c r="W112" s="131"/>
      <c r="X112" s="132"/>
      <c r="Y112" s="128" t="s">
        <v>132</v>
      </c>
      <c r="Z112" s="126" t="s">
        <v>37</v>
      </c>
      <c r="AA112" s="128" t="s">
        <v>131</v>
      </c>
      <c r="AB112" s="42"/>
      <c r="AC112" s="37" t="s">
        <v>128</v>
      </c>
      <c r="AD112" s="37"/>
      <c r="AE112" s="130" t="s">
        <v>140</v>
      </c>
      <c r="AF112" s="131"/>
      <c r="AG112" s="132"/>
      <c r="AH112" s="128" t="s">
        <v>132</v>
      </c>
      <c r="AI112" s="126" t="s">
        <v>37</v>
      </c>
      <c r="AJ112" s="128" t="s">
        <v>134</v>
      </c>
      <c r="AK112" s="128" t="s">
        <v>136</v>
      </c>
    </row>
    <row r="113" spans="1:37" ht="33" customHeight="1">
      <c r="A113" s="26" t="e">
        <f>'Evaluacion Sistemica'!#REF!</f>
        <v>#REF!</v>
      </c>
      <c r="B113" s="30" t="e">
        <f>'Evaluacion Sistemica'!#REF!</f>
        <v>#REF!</v>
      </c>
      <c r="C113" s="29">
        <f>100%/4</f>
        <v>0.25</v>
      </c>
      <c r="D113" s="133"/>
      <c r="E113" s="134"/>
      <c r="F113" s="135"/>
      <c r="G113" s="129"/>
      <c r="H113" s="127"/>
      <c r="I113" s="136"/>
      <c r="J113" s="42" t="e">
        <f>B113</f>
        <v>#REF!</v>
      </c>
      <c r="K113" s="29">
        <f>100%/4</f>
        <v>0.25</v>
      </c>
      <c r="L113" s="135"/>
      <c r="M113" s="133"/>
      <c r="N113" s="134"/>
      <c r="O113" s="135"/>
      <c r="P113" s="129"/>
      <c r="Q113" s="127"/>
      <c r="R113" s="129"/>
      <c r="S113" s="42" t="e">
        <f>B113</f>
        <v>#REF!</v>
      </c>
      <c r="T113" s="38">
        <f>100%/4</f>
        <v>0.25</v>
      </c>
      <c r="U113" s="29"/>
      <c r="V113" s="133"/>
      <c r="W113" s="134"/>
      <c r="X113" s="135"/>
      <c r="Y113" s="129"/>
      <c r="Z113" s="127"/>
      <c r="AA113" s="129"/>
      <c r="AB113" s="42" t="e">
        <f>J113</f>
        <v>#REF!</v>
      </c>
      <c r="AC113" s="38">
        <f>100%/4</f>
        <v>0.25</v>
      </c>
      <c r="AD113" s="38"/>
      <c r="AE113" s="133"/>
      <c r="AF113" s="134"/>
      <c r="AG113" s="135"/>
      <c r="AH113" s="129"/>
      <c r="AI113" s="127"/>
      <c r="AJ113" s="129"/>
      <c r="AK113" s="129"/>
    </row>
    <row r="114" spans="1:37">
      <c r="A114" s="5"/>
      <c r="B114" s="5"/>
      <c r="C114" s="5"/>
      <c r="D114" s="7" t="s">
        <v>33</v>
      </c>
      <c r="E114" s="7" t="s">
        <v>34</v>
      </c>
      <c r="F114" s="7" t="s">
        <v>35</v>
      </c>
      <c r="G114" s="5"/>
      <c r="H114" s="5"/>
      <c r="I114" s="5"/>
      <c r="J114" s="5"/>
      <c r="K114" s="5"/>
      <c r="L114" s="5"/>
      <c r="M114" s="7" t="s">
        <v>33</v>
      </c>
      <c r="N114" s="7" t="s">
        <v>34</v>
      </c>
      <c r="O114" s="7" t="s">
        <v>35</v>
      </c>
      <c r="P114" s="5"/>
      <c r="Q114" s="5"/>
      <c r="R114" s="5"/>
      <c r="S114" s="5"/>
      <c r="T114" s="5"/>
      <c r="U114" s="5"/>
      <c r="V114" s="7" t="s">
        <v>33</v>
      </c>
      <c r="W114" s="7" t="s">
        <v>34</v>
      </c>
      <c r="X114" s="7" t="s">
        <v>35</v>
      </c>
      <c r="Y114" s="5"/>
      <c r="Z114" s="5"/>
      <c r="AA114" s="5"/>
      <c r="AB114" s="5"/>
      <c r="AC114" s="5"/>
      <c r="AD114" s="5"/>
      <c r="AE114" s="7" t="s">
        <v>33</v>
      </c>
      <c r="AF114" s="7" t="s">
        <v>34</v>
      </c>
      <c r="AG114" s="7" t="s">
        <v>35</v>
      </c>
      <c r="AH114" s="5"/>
      <c r="AI114" s="5"/>
      <c r="AJ114" s="5"/>
      <c r="AK114" s="5"/>
    </row>
    <row r="115" spans="1:37" s="4" customFormat="1" ht="13.8" hidden="1" customHeight="1">
      <c r="A115" s="5"/>
      <c r="B115" s="5"/>
      <c r="C115" s="35"/>
      <c r="D115" s="8">
        <f>C116*50%</f>
        <v>4.1666666666666664E-2</v>
      </c>
      <c r="E115" s="8">
        <f>C116*75%</f>
        <v>6.25E-2</v>
      </c>
      <c r="F115" s="8">
        <f>C116*100%</f>
        <v>8.3333333333333329E-2</v>
      </c>
      <c r="G115" s="5"/>
      <c r="H115" s="5"/>
      <c r="I115" s="5"/>
      <c r="J115" s="5"/>
      <c r="K115" s="5"/>
      <c r="L115" s="5"/>
      <c r="M115" s="8">
        <f>K116*50%</f>
        <v>4.1666666666666664E-2</v>
      </c>
      <c r="N115" s="8">
        <f>K116*75%</f>
        <v>6.25E-2</v>
      </c>
      <c r="O115" s="8">
        <f>K116*100%</f>
        <v>8.3333333333333329E-2</v>
      </c>
      <c r="P115" s="5"/>
      <c r="Q115" s="5"/>
      <c r="R115" s="5"/>
      <c r="S115" s="5"/>
      <c r="T115" s="35"/>
      <c r="U115" s="5"/>
      <c r="V115" s="8">
        <f>T116*50%</f>
        <v>4.1666666666666664E-2</v>
      </c>
      <c r="W115" s="8">
        <f>T116*75%</f>
        <v>6.25E-2</v>
      </c>
      <c r="X115" s="8">
        <f>T116*100%</f>
        <v>8.3333333333333329E-2</v>
      </c>
      <c r="Y115" s="5"/>
      <c r="Z115" s="5"/>
      <c r="AA115" s="5"/>
      <c r="AB115" s="5"/>
      <c r="AC115" s="5"/>
      <c r="AD115" s="5"/>
      <c r="AE115" s="8">
        <f>AC116*50%</f>
        <v>4.1666666666666664E-2</v>
      </c>
      <c r="AF115" s="8">
        <f>AC116*75%</f>
        <v>6.25E-2</v>
      </c>
      <c r="AG115" s="8">
        <f>AC116*100%</f>
        <v>8.3333333333333329E-2</v>
      </c>
      <c r="AH115" s="5"/>
      <c r="AI115" s="5"/>
      <c r="AJ115" s="5"/>
      <c r="AK115" s="5"/>
    </row>
    <row r="116" spans="1:37" ht="15.6">
      <c r="A116" s="5"/>
      <c r="B116" s="18" t="s">
        <v>36</v>
      </c>
      <c r="C116" s="6">
        <f>C113/3</f>
        <v>8.3333333333333329E-2</v>
      </c>
      <c r="D116" s="19"/>
      <c r="E116" s="19"/>
      <c r="F116" s="19"/>
      <c r="G116" s="9">
        <v>1</v>
      </c>
      <c r="H116" s="10">
        <f>INDEX(D115:F115,G116)</f>
        <v>4.1666666666666664E-2</v>
      </c>
      <c r="I116" s="11">
        <f>H116</f>
        <v>4.1666666666666664E-2</v>
      </c>
      <c r="J116" s="18" t="s">
        <v>36</v>
      </c>
      <c r="K116" s="6">
        <f>K113/3</f>
        <v>8.3333333333333329E-2</v>
      </c>
      <c r="L116" s="9" t="e">
        <f>IF(#REF!="Sí",1)+IF(#REF!="No",0)</f>
        <v>#REF!</v>
      </c>
      <c r="M116" s="19"/>
      <c r="N116" s="19"/>
      <c r="O116" s="19"/>
      <c r="P116" s="9">
        <v>3</v>
      </c>
      <c r="Q116" s="10">
        <f>INDEX(M115:O115,P116)</f>
        <v>8.3333333333333329E-2</v>
      </c>
      <c r="R116" s="11">
        <f>Q116</f>
        <v>8.3333333333333329E-2</v>
      </c>
      <c r="S116" s="18"/>
      <c r="T116" s="6">
        <f>T113/3</f>
        <v>8.3333333333333329E-2</v>
      </c>
      <c r="U116" s="9" t="e">
        <f>IF(#REF!="Sí",1)+IF(#REF!="No",0)</f>
        <v>#REF!</v>
      </c>
      <c r="V116" s="19"/>
      <c r="W116" s="19"/>
      <c r="X116" s="19"/>
      <c r="Y116" s="9">
        <v>3</v>
      </c>
      <c r="Z116" s="10">
        <f>INDEX(V115:X115,Y116)</f>
        <v>8.3333333333333329E-2</v>
      </c>
      <c r="AA116" s="11">
        <f>Z116</f>
        <v>8.3333333333333329E-2</v>
      </c>
      <c r="AB116" s="18" t="s">
        <v>36</v>
      </c>
      <c r="AC116" s="6">
        <f>AC113/3</f>
        <v>8.3333333333333329E-2</v>
      </c>
      <c r="AD116" s="9" t="e">
        <f>IF(#REF!="Sí",1)+IF(#REF!="No",0)</f>
        <v>#REF!</v>
      </c>
      <c r="AE116" s="19"/>
      <c r="AF116" s="19"/>
      <c r="AG116" s="19"/>
      <c r="AH116" s="9">
        <v>2</v>
      </c>
      <c r="AI116" s="10">
        <f>INDEX(AE115:AG115,AH116)</f>
        <v>6.25E-2</v>
      </c>
      <c r="AJ116" s="11">
        <f>AI116</f>
        <v>6.25E-2</v>
      </c>
      <c r="AK116" s="12"/>
    </row>
    <row r="117" spans="1:37" ht="14.4" hidden="1" customHeight="1">
      <c r="A117" s="5"/>
      <c r="B117" s="17"/>
      <c r="C117" s="28"/>
      <c r="D117" s="8">
        <f>(C118/2)*1</f>
        <v>4.1666666666666664E-2</v>
      </c>
      <c r="E117" s="8">
        <f>(C118/2)*1.5</f>
        <v>6.25E-2</v>
      </c>
      <c r="F117" s="8">
        <f>(C118/2)*2</f>
        <v>8.3333333333333329E-2</v>
      </c>
      <c r="G117" s="15"/>
      <c r="H117" s="15"/>
      <c r="I117" s="16"/>
      <c r="J117" s="28"/>
      <c r="K117" s="28"/>
      <c r="L117" s="17"/>
      <c r="M117" s="8">
        <f>(K118/2)*1</f>
        <v>4.1666666666666664E-2</v>
      </c>
      <c r="N117" s="8">
        <f>(K118/2)*1.5</f>
        <v>6.25E-2</v>
      </c>
      <c r="O117" s="8">
        <f>(K118/2)*2</f>
        <v>8.3333333333333329E-2</v>
      </c>
      <c r="P117" s="15"/>
      <c r="Q117" s="15"/>
      <c r="R117" s="16"/>
      <c r="S117" s="28"/>
      <c r="T117" s="28"/>
      <c r="U117" s="17"/>
      <c r="V117" s="8">
        <f>(R118/2)*1</f>
        <v>4.1666666666666664E-2</v>
      </c>
      <c r="W117" s="8">
        <f>(R118/2)*1.5</f>
        <v>6.25E-2</v>
      </c>
      <c r="X117" s="8">
        <f>(R118/2)*2</f>
        <v>8.3333333333333329E-2</v>
      </c>
      <c r="Y117" s="15"/>
      <c r="Z117" s="15"/>
      <c r="AA117" s="16"/>
      <c r="AB117" s="28"/>
      <c r="AC117" s="28"/>
      <c r="AD117" s="17"/>
      <c r="AE117" s="8">
        <f>(AC118/2)*1</f>
        <v>4.1666666666666664E-2</v>
      </c>
      <c r="AF117" s="8">
        <f>(AC118/2)*1.5</f>
        <v>6.25E-2</v>
      </c>
      <c r="AG117" s="8">
        <f>(AC118/2)*2</f>
        <v>8.3333333333333329E-2</v>
      </c>
      <c r="AH117" s="15"/>
      <c r="AI117" s="15"/>
      <c r="AJ117" s="16"/>
      <c r="AK117" s="5"/>
    </row>
    <row r="118" spans="1:37" ht="15" thickBot="1">
      <c r="A118" s="5"/>
      <c r="B118" s="18" t="s">
        <v>36</v>
      </c>
      <c r="C118" s="6">
        <f>C113/3</f>
        <v>8.3333333333333329E-2</v>
      </c>
      <c r="D118" s="19"/>
      <c r="E118" s="19"/>
      <c r="F118" s="19"/>
      <c r="G118" s="9">
        <v>1</v>
      </c>
      <c r="H118" s="10">
        <f>INDEX(D117:F117,G118)</f>
        <v>4.1666666666666664E-2</v>
      </c>
      <c r="I118" s="11">
        <f>H118</f>
        <v>4.1666666666666664E-2</v>
      </c>
      <c r="J118" s="18" t="s">
        <v>36</v>
      </c>
      <c r="K118" s="6">
        <f>K113/3</f>
        <v>8.3333333333333329E-2</v>
      </c>
      <c r="L118" s="9" t="e">
        <f>IF(#REF!="Sí",1)+IF(#REF!="No",0)</f>
        <v>#REF!</v>
      </c>
      <c r="M118" s="19"/>
      <c r="N118" s="19"/>
      <c r="O118" s="19"/>
      <c r="P118" s="9">
        <v>3</v>
      </c>
      <c r="Q118" s="10">
        <f>INDEX(M117:O117,P118)</f>
        <v>8.3333333333333329E-2</v>
      </c>
      <c r="R118" s="11">
        <f>Q118</f>
        <v>8.3333333333333329E-2</v>
      </c>
      <c r="S118" s="18"/>
      <c r="T118" s="6">
        <f>T113/3</f>
        <v>8.3333333333333329E-2</v>
      </c>
      <c r="U118" s="9" t="e">
        <f>IF(#REF!="Sí",1)+IF(#REF!="No",0)</f>
        <v>#REF!</v>
      </c>
      <c r="V118" s="19"/>
      <c r="W118" s="19"/>
      <c r="X118" s="19"/>
      <c r="Y118" s="9">
        <v>3</v>
      </c>
      <c r="Z118" s="10">
        <f>INDEX(V117:X117,Y118)</f>
        <v>8.3333333333333329E-2</v>
      </c>
      <c r="AA118" s="11">
        <f>Z118</f>
        <v>8.3333333333333329E-2</v>
      </c>
      <c r="AB118" s="18" t="s">
        <v>36</v>
      </c>
      <c r="AC118" s="6">
        <f>AC113/3</f>
        <v>8.3333333333333329E-2</v>
      </c>
      <c r="AD118" s="9" t="e">
        <f>IF(#REF!="Sí",1)+IF(#REF!="No",0)</f>
        <v>#REF!</v>
      </c>
      <c r="AE118" s="19"/>
      <c r="AF118" s="19"/>
      <c r="AG118" s="19"/>
      <c r="AH118" s="9">
        <v>2</v>
      </c>
      <c r="AI118" s="10">
        <f>INDEX(AE117:AG117,AH118)</f>
        <v>6.25E-2</v>
      </c>
      <c r="AJ118" s="11">
        <f>AI118</f>
        <v>6.25E-2</v>
      </c>
      <c r="AK118" s="5"/>
    </row>
    <row r="119" spans="1:37" ht="14.4" hidden="1" customHeight="1" thickBot="1">
      <c r="A119" s="5"/>
      <c r="B119" s="17"/>
      <c r="C119" s="28"/>
      <c r="D119" s="8">
        <f>(C120/2)*1</f>
        <v>4.1666666666666664E-2</v>
      </c>
      <c r="E119" s="8">
        <f>(C120/2)*1.5</f>
        <v>6.25E-2</v>
      </c>
      <c r="F119" s="8">
        <f>(C120/2)*2</f>
        <v>8.3333333333333329E-2</v>
      </c>
      <c r="G119" s="15"/>
      <c r="H119" s="15"/>
      <c r="I119" s="16"/>
      <c r="J119" s="28"/>
      <c r="K119" s="28"/>
      <c r="L119" s="17"/>
      <c r="M119" s="8">
        <f>(K120/2)*1</f>
        <v>4.1666666666666664E-2</v>
      </c>
      <c r="N119" s="8">
        <f>(K120/2)*1.5</f>
        <v>6.25E-2</v>
      </c>
      <c r="O119" s="8">
        <f>(K120/2)*2</f>
        <v>8.3333333333333329E-2</v>
      </c>
      <c r="P119" s="15"/>
      <c r="Q119" s="15"/>
      <c r="R119" s="16"/>
      <c r="S119" s="28"/>
      <c r="T119" s="28"/>
      <c r="U119" s="17"/>
      <c r="V119" s="8">
        <f>(R120/2)*1</f>
        <v>4.1666666666666664E-2</v>
      </c>
      <c r="W119" s="8">
        <f>(R120/2)*1.5</f>
        <v>6.25E-2</v>
      </c>
      <c r="X119" s="8">
        <f>(R120/2)*2</f>
        <v>8.3333333333333329E-2</v>
      </c>
      <c r="Y119" s="15"/>
      <c r="Z119" s="15"/>
      <c r="AA119" s="16"/>
      <c r="AB119" s="28"/>
      <c r="AC119" s="28"/>
      <c r="AD119" s="17"/>
      <c r="AE119" s="8">
        <f>(AC120/2)*1</f>
        <v>4.1666666666666664E-2</v>
      </c>
      <c r="AF119" s="8">
        <f>(AC120/2)*1.5</f>
        <v>6.25E-2</v>
      </c>
      <c r="AG119" s="8">
        <f>(AC120/2)*2</f>
        <v>8.3333333333333329E-2</v>
      </c>
      <c r="AH119" s="15"/>
      <c r="AI119" s="15"/>
      <c r="AJ119" s="16"/>
      <c r="AK119" s="5"/>
    </row>
    <row r="120" spans="1:37" ht="15" thickBot="1">
      <c r="A120" s="5"/>
      <c r="B120" s="18" t="s">
        <v>36</v>
      </c>
      <c r="C120" s="6">
        <f>C113/3</f>
        <v>8.3333333333333329E-2</v>
      </c>
      <c r="D120" s="19"/>
      <c r="E120" s="19"/>
      <c r="F120" s="19"/>
      <c r="G120" s="9">
        <v>1</v>
      </c>
      <c r="H120" s="10">
        <f>INDEX(D119:F119,G120)</f>
        <v>4.1666666666666664E-2</v>
      </c>
      <c r="I120" s="11">
        <f>H120</f>
        <v>4.1666666666666664E-2</v>
      </c>
      <c r="J120" s="18" t="s">
        <v>36</v>
      </c>
      <c r="K120" s="6">
        <f>K113/3</f>
        <v>8.3333333333333329E-2</v>
      </c>
      <c r="L120" s="9" t="e">
        <f>IF(#REF!="Sí",1)+IF(#REF!="No",0)</f>
        <v>#REF!</v>
      </c>
      <c r="M120" s="19"/>
      <c r="N120" s="19"/>
      <c r="O120" s="19"/>
      <c r="P120" s="9">
        <v>3</v>
      </c>
      <c r="Q120" s="10">
        <f>INDEX(M119:O119,P120)</f>
        <v>8.3333333333333329E-2</v>
      </c>
      <c r="R120" s="11">
        <f>Q120</f>
        <v>8.3333333333333329E-2</v>
      </c>
      <c r="S120" s="18"/>
      <c r="T120" s="6">
        <f>T113/3</f>
        <v>8.3333333333333329E-2</v>
      </c>
      <c r="U120" s="9" t="e">
        <f>IF(#REF!="Sí",1)+IF(#REF!="No",0)</f>
        <v>#REF!</v>
      </c>
      <c r="V120" s="19"/>
      <c r="W120" s="19"/>
      <c r="X120" s="19"/>
      <c r="Y120" s="9">
        <v>3</v>
      </c>
      <c r="Z120" s="10">
        <f>INDEX(V119:X119,Y120)</f>
        <v>8.3333333333333329E-2</v>
      </c>
      <c r="AA120" s="11">
        <f>Z120</f>
        <v>8.3333333333333329E-2</v>
      </c>
      <c r="AB120" s="18" t="s">
        <v>36</v>
      </c>
      <c r="AC120" s="6">
        <f>AC113/3</f>
        <v>8.3333333333333329E-2</v>
      </c>
      <c r="AD120" s="9" t="e">
        <f>IF(#REF!="Sí",1)+IF(#REF!="No",0)</f>
        <v>#REF!</v>
      </c>
      <c r="AE120" s="19"/>
      <c r="AF120" s="19"/>
      <c r="AG120" s="19"/>
      <c r="AH120" s="9">
        <v>2</v>
      </c>
      <c r="AI120" s="33">
        <f>INDEX(AE119:AG119,AH120)</f>
        <v>6.25E-2</v>
      </c>
      <c r="AJ120" s="11">
        <f>AI120</f>
        <v>6.25E-2</v>
      </c>
      <c r="AK120" s="13">
        <f>SUM(I121,R121,AA121,AJ121)</f>
        <v>0.8125</v>
      </c>
    </row>
    <row r="121" spans="1:37" s="4" customFormat="1" ht="14.4" customHeight="1">
      <c r="A121" s="5"/>
      <c r="B121" s="28"/>
      <c r="C121" s="34">
        <f>SUM(C116:C120)</f>
        <v>0.25</v>
      </c>
      <c r="D121" s="28"/>
      <c r="E121" s="28"/>
      <c r="F121" s="28"/>
      <c r="G121" s="28"/>
      <c r="H121" s="28"/>
      <c r="I121" s="34">
        <f>I116+I118+I120</f>
        <v>0.125</v>
      </c>
      <c r="J121" s="28"/>
      <c r="K121" s="34">
        <f>SUM(K116:K120)</f>
        <v>0.25</v>
      </c>
      <c r="L121"/>
      <c r="M121"/>
      <c r="N121"/>
      <c r="O121"/>
      <c r="P121"/>
      <c r="Q121"/>
      <c r="R121" s="34">
        <f>R116+R118+R120</f>
        <v>0.25</v>
      </c>
      <c r="S121" s="28"/>
      <c r="T121" s="34">
        <f>SUM(T116:T120)</f>
        <v>0.25</v>
      </c>
      <c r="U121" s="34" t="e">
        <f>SUM(U116:U120)</f>
        <v>#REF!</v>
      </c>
      <c r="V121"/>
      <c r="W121"/>
      <c r="X121"/>
      <c r="Y121"/>
      <c r="Z121"/>
      <c r="AA121" s="34">
        <f>AA116+AA118+AA120</f>
        <v>0.25</v>
      </c>
      <c r="AB121" s="28"/>
      <c r="AC121" s="34">
        <f>SUM(AC116:AC120)</f>
        <v>0.25</v>
      </c>
      <c r="AD121"/>
      <c r="AE121"/>
      <c r="AF121"/>
      <c r="AG121"/>
      <c r="AH121"/>
      <c r="AI121"/>
      <c r="AJ121" s="34">
        <f>AJ116+AJ118+AJ120</f>
        <v>0.1875</v>
      </c>
      <c r="AK121" s="5"/>
    </row>
    <row r="123" spans="1:37" ht="28.8" customHeight="1">
      <c r="A123" s="5"/>
      <c r="B123" s="5"/>
      <c r="C123" s="25" t="s">
        <v>128</v>
      </c>
      <c r="D123" s="130" t="s">
        <v>137</v>
      </c>
      <c r="E123" s="131"/>
      <c r="F123" s="132"/>
      <c r="G123" s="128" t="s">
        <v>132</v>
      </c>
      <c r="H123" s="126" t="s">
        <v>37</v>
      </c>
      <c r="I123" s="136" t="s">
        <v>130</v>
      </c>
      <c r="J123" s="42"/>
      <c r="K123" s="25" t="s">
        <v>128</v>
      </c>
      <c r="L123" s="132"/>
      <c r="M123" s="130" t="s">
        <v>138</v>
      </c>
      <c r="N123" s="131"/>
      <c r="O123" s="132"/>
      <c r="P123" s="128" t="s">
        <v>132</v>
      </c>
      <c r="Q123" s="126" t="s">
        <v>37</v>
      </c>
      <c r="R123" s="128" t="s">
        <v>129</v>
      </c>
      <c r="S123" s="42"/>
      <c r="T123" s="37" t="s">
        <v>128</v>
      </c>
      <c r="U123" s="25"/>
      <c r="V123" s="130" t="s">
        <v>139</v>
      </c>
      <c r="W123" s="131"/>
      <c r="X123" s="132"/>
      <c r="Y123" s="128" t="s">
        <v>132</v>
      </c>
      <c r="Z123" s="126" t="s">
        <v>37</v>
      </c>
      <c r="AA123" s="128" t="s">
        <v>131</v>
      </c>
      <c r="AB123" s="42"/>
      <c r="AC123" s="37" t="s">
        <v>128</v>
      </c>
      <c r="AD123" s="37"/>
      <c r="AE123" s="130" t="s">
        <v>140</v>
      </c>
      <c r="AF123" s="131"/>
      <c r="AG123" s="132"/>
      <c r="AH123" s="128" t="s">
        <v>132</v>
      </c>
      <c r="AI123" s="126" t="s">
        <v>37</v>
      </c>
      <c r="AJ123" s="128" t="s">
        <v>134</v>
      </c>
      <c r="AK123" s="128" t="s">
        <v>136</v>
      </c>
    </row>
    <row r="124" spans="1:37" ht="28.2" customHeight="1">
      <c r="A124" s="26" t="e">
        <f>'Evaluacion Sistemica'!#REF!</f>
        <v>#REF!</v>
      </c>
      <c r="B124" s="30" t="e">
        <f>'Evaluacion Sistemica'!#REF!</f>
        <v>#REF!</v>
      </c>
      <c r="C124" s="29">
        <f>100%/4</f>
        <v>0.25</v>
      </c>
      <c r="D124" s="133"/>
      <c r="E124" s="134"/>
      <c r="F124" s="135"/>
      <c r="G124" s="129"/>
      <c r="H124" s="127"/>
      <c r="I124" s="136"/>
      <c r="J124" s="42" t="e">
        <f>B124</f>
        <v>#REF!</v>
      </c>
      <c r="K124" s="29">
        <f>100%/4</f>
        <v>0.25</v>
      </c>
      <c r="L124" s="135"/>
      <c r="M124" s="133"/>
      <c r="N124" s="134"/>
      <c r="O124" s="135"/>
      <c r="P124" s="129"/>
      <c r="Q124" s="127"/>
      <c r="R124" s="129"/>
      <c r="S124" s="42" t="e">
        <f>B124</f>
        <v>#REF!</v>
      </c>
      <c r="T124" s="38">
        <f>100%/4</f>
        <v>0.25</v>
      </c>
      <c r="U124" s="29"/>
      <c r="V124" s="133"/>
      <c r="W124" s="134"/>
      <c r="X124" s="135"/>
      <c r="Y124" s="129"/>
      <c r="Z124" s="127"/>
      <c r="AA124" s="129"/>
      <c r="AB124" s="42" t="e">
        <f>J124</f>
        <v>#REF!</v>
      </c>
      <c r="AC124" s="38">
        <f>100%/4</f>
        <v>0.25</v>
      </c>
      <c r="AD124" s="38"/>
      <c r="AE124" s="133"/>
      <c r="AF124" s="134"/>
      <c r="AG124" s="135"/>
      <c r="AH124" s="129"/>
      <c r="AI124" s="127"/>
      <c r="AJ124" s="129"/>
      <c r="AK124" s="129"/>
    </row>
    <row r="125" spans="1:37">
      <c r="A125" s="5"/>
      <c r="B125" s="5"/>
      <c r="C125" s="5"/>
      <c r="D125" s="7" t="s">
        <v>33</v>
      </c>
      <c r="E125" s="7" t="s">
        <v>34</v>
      </c>
      <c r="F125" s="7" t="s">
        <v>35</v>
      </c>
      <c r="G125" s="5"/>
      <c r="H125" s="5"/>
      <c r="I125" s="5"/>
      <c r="J125" s="5"/>
      <c r="K125" s="5"/>
      <c r="L125" s="5"/>
      <c r="M125" s="7" t="s">
        <v>33</v>
      </c>
      <c r="N125" s="7" t="s">
        <v>34</v>
      </c>
      <c r="O125" s="7" t="s">
        <v>35</v>
      </c>
      <c r="P125" s="5"/>
      <c r="Q125" s="5"/>
      <c r="R125" s="5"/>
      <c r="S125" s="5"/>
      <c r="T125" s="5"/>
      <c r="U125" s="5"/>
      <c r="V125" s="7" t="s">
        <v>33</v>
      </c>
      <c r="W125" s="7" t="s">
        <v>34</v>
      </c>
      <c r="X125" s="7" t="s">
        <v>35</v>
      </c>
      <c r="Y125" s="5"/>
      <c r="Z125" s="5"/>
      <c r="AA125" s="5"/>
      <c r="AB125" s="5"/>
      <c r="AC125" s="5"/>
      <c r="AD125" s="5"/>
      <c r="AE125" s="7" t="s">
        <v>33</v>
      </c>
      <c r="AF125" s="7" t="s">
        <v>34</v>
      </c>
      <c r="AG125" s="7" t="s">
        <v>35</v>
      </c>
      <c r="AH125" s="5"/>
      <c r="AI125" s="5"/>
      <c r="AJ125" s="5"/>
      <c r="AK125" s="5"/>
    </row>
    <row r="126" spans="1:37" s="4" customFormat="1" ht="13.8" hidden="1" customHeight="1">
      <c r="A126" s="5"/>
      <c r="B126" s="5"/>
      <c r="C126" s="35"/>
      <c r="D126" s="8">
        <f>C127*50%</f>
        <v>4.1666666666666664E-2</v>
      </c>
      <c r="E126" s="8">
        <f>C127*75%</f>
        <v>6.25E-2</v>
      </c>
      <c r="F126" s="8">
        <f>C127*100%</f>
        <v>8.3333333333333329E-2</v>
      </c>
      <c r="G126" s="5"/>
      <c r="H126" s="5"/>
      <c r="I126" s="5"/>
      <c r="J126" s="5"/>
      <c r="K126" s="5"/>
      <c r="L126" s="5"/>
      <c r="M126" s="8">
        <f>K127*50%</f>
        <v>4.1666666666666664E-2</v>
      </c>
      <c r="N126" s="8">
        <f>K127*75%</f>
        <v>6.25E-2</v>
      </c>
      <c r="O126" s="8">
        <f>K127*100%</f>
        <v>8.3333333333333329E-2</v>
      </c>
      <c r="P126" s="5"/>
      <c r="Q126" s="5"/>
      <c r="R126" s="5"/>
      <c r="S126" s="5"/>
      <c r="T126" s="35"/>
      <c r="U126" s="5"/>
      <c r="V126" s="8">
        <f>T127*50%</f>
        <v>4.1666666666666664E-2</v>
      </c>
      <c r="W126" s="8">
        <f>T127*75%</f>
        <v>6.25E-2</v>
      </c>
      <c r="X126" s="8">
        <f>T127*100%</f>
        <v>8.3333333333333329E-2</v>
      </c>
      <c r="Y126" s="5"/>
      <c r="Z126" s="5"/>
      <c r="AA126" s="5"/>
      <c r="AB126" s="5"/>
      <c r="AC126" s="5"/>
      <c r="AD126" s="5"/>
      <c r="AE126" s="8">
        <f>AC127*50%</f>
        <v>4.1666666666666664E-2</v>
      </c>
      <c r="AF126" s="8">
        <f>AC127*75%</f>
        <v>6.25E-2</v>
      </c>
      <c r="AG126" s="8">
        <f>AC127*100%</f>
        <v>8.3333333333333329E-2</v>
      </c>
      <c r="AH126" s="5"/>
      <c r="AI126" s="5"/>
      <c r="AJ126" s="5"/>
      <c r="AK126" s="5"/>
    </row>
    <row r="127" spans="1:37" ht="15.6">
      <c r="A127" s="5"/>
      <c r="B127" s="18" t="s">
        <v>36</v>
      </c>
      <c r="C127" s="6">
        <f>C124/3</f>
        <v>8.3333333333333329E-2</v>
      </c>
      <c r="D127" s="19"/>
      <c r="E127" s="19"/>
      <c r="F127" s="19"/>
      <c r="G127" s="9">
        <v>1</v>
      </c>
      <c r="H127" s="10">
        <f>INDEX(D126:F126,G127)</f>
        <v>4.1666666666666664E-2</v>
      </c>
      <c r="I127" s="11">
        <f>H127</f>
        <v>4.1666666666666664E-2</v>
      </c>
      <c r="J127" s="18" t="s">
        <v>36</v>
      </c>
      <c r="K127" s="6">
        <f>K124/3</f>
        <v>8.3333333333333329E-2</v>
      </c>
      <c r="L127" s="9" t="e">
        <f>IF(#REF!="Sí",1)+IF(#REF!="No",0)</f>
        <v>#REF!</v>
      </c>
      <c r="M127" s="19"/>
      <c r="N127" s="19"/>
      <c r="O127" s="19"/>
      <c r="P127" s="9">
        <v>3</v>
      </c>
      <c r="Q127" s="10">
        <f>INDEX(M126:O126,P127)</f>
        <v>8.3333333333333329E-2</v>
      </c>
      <c r="R127" s="11">
        <f>Q127</f>
        <v>8.3333333333333329E-2</v>
      </c>
      <c r="S127" s="18"/>
      <c r="T127" s="6">
        <f>T124/3</f>
        <v>8.3333333333333329E-2</v>
      </c>
      <c r="U127" s="9" t="e">
        <f>IF(#REF!="Sí",1)+IF(#REF!="No",0)</f>
        <v>#REF!</v>
      </c>
      <c r="V127" s="19"/>
      <c r="W127" s="19"/>
      <c r="X127" s="19"/>
      <c r="Y127" s="9">
        <v>3</v>
      </c>
      <c r="Z127" s="10">
        <f>INDEX(V126:X126,Y127)</f>
        <v>8.3333333333333329E-2</v>
      </c>
      <c r="AA127" s="11">
        <f>Z127</f>
        <v>8.3333333333333329E-2</v>
      </c>
      <c r="AB127" s="18" t="s">
        <v>36</v>
      </c>
      <c r="AC127" s="6">
        <f>AC124/3</f>
        <v>8.3333333333333329E-2</v>
      </c>
      <c r="AD127" s="9" t="e">
        <f>IF(#REF!="Sí",1)+IF(#REF!="No",0)</f>
        <v>#REF!</v>
      </c>
      <c r="AE127" s="19"/>
      <c r="AF127" s="19"/>
      <c r="AG127" s="19"/>
      <c r="AH127" s="9">
        <v>2</v>
      </c>
      <c r="AI127" s="10">
        <f>INDEX(AE126:AG126,AH127)</f>
        <v>6.25E-2</v>
      </c>
      <c r="AJ127" s="11">
        <f>AI127</f>
        <v>6.25E-2</v>
      </c>
      <c r="AK127" s="12"/>
    </row>
    <row r="128" spans="1:37" ht="14.4" hidden="1" customHeight="1">
      <c r="A128" s="5"/>
      <c r="B128" s="17"/>
      <c r="C128" s="28"/>
      <c r="D128" s="8">
        <f>(C129/2)*1</f>
        <v>4.1666666666666664E-2</v>
      </c>
      <c r="E128" s="8">
        <f>(C129/2)*1.5</f>
        <v>6.25E-2</v>
      </c>
      <c r="F128" s="8">
        <f>(C129/2)*2</f>
        <v>8.3333333333333329E-2</v>
      </c>
      <c r="G128" s="15"/>
      <c r="H128" s="15"/>
      <c r="I128" s="16"/>
      <c r="J128" s="28"/>
      <c r="K128" s="28"/>
      <c r="L128" s="17"/>
      <c r="M128" s="8">
        <f>(K129/2)*1</f>
        <v>4.1666666666666664E-2</v>
      </c>
      <c r="N128" s="8">
        <f>(K129/2)*1.5</f>
        <v>6.25E-2</v>
      </c>
      <c r="O128" s="8">
        <f>(K129/2)*2</f>
        <v>8.3333333333333329E-2</v>
      </c>
      <c r="P128" s="15"/>
      <c r="Q128" s="15"/>
      <c r="R128" s="16"/>
      <c r="S128" s="28"/>
      <c r="T128" s="28"/>
      <c r="U128" s="17"/>
      <c r="V128" s="8">
        <f>(R129/2)*1</f>
        <v>4.1666666666666664E-2</v>
      </c>
      <c r="W128" s="8">
        <f>(R129/2)*1.5</f>
        <v>6.25E-2</v>
      </c>
      <c r="X128" s="8">
        <f>(R129/2)*2</f>
        <v>8.3333333333333329E-2</v>
      </c>
      <c r="Y128" s="15"/>
      <c r="Z128" s="15"/>
      <c r="AA128" s="16"/>
      <c r="AB128" s="28"/>
      <c r="AC128" s="28"/>
      <c r="AD128" s="17"/>
      <c r="AE128" s="8">
        <f>(AC129/2)*1</f>
        <v>4.1666666666666664E-2</v>
      </c>
      <c r="AF128" s="8">
        <f>(AC129/2)*1.5</f>
        <v>6.25E-2</v>
      </c>
      <c r="AG128" s="8">
        <f>(AC129/2)*2</f>
        <v>8.3333333333333329E-2</v>
      </c>
      <c r="AH128" s="15"/>
      <c r="AI128" s="15"/>
      <c r="AJ128" s="16"/>
      <c r="AK128" s="5"/>
    </row>
    <row r="129" spans="1:37" ht="15" thickBot="1">
      <c r="A129" s="5"/>
      <c r="B129" s="18" t="s">
        <v>36</v>
      </c>
      <c r="C129" s="6">
        <f>C124/3</f>
        <v>8.3333333333333329E-2</v>
      </c>
      <c r="D129" s="19"/>
      <c r="E129" s="19"/>
      <c r="F129" s="19"/>
      <c r="G129" s="9">
        <v>1</v>
      </c>
      <c r="H129" s="10">
        <f>INDEX(D128:F128,G129)</f>
        <v>4.1666666666666664E-2</v>
      </c>
      <c r="I129" s="11">
        <f>H129</f>
        <v>4.1666666666666664E-2</v>
      </c>
      <c r="J129" s="18" t="s">
        <v>36</v>
      </c>
      <c r="K129" s="6">
        <f>K124/3</f>
        <v>8.3333333333333329E-2</v>
      </c>
      <c r="L129" s="9" t="e">
        <f>IF(#REF!="Sí",1)+IF(#REF!="No",0)</f>
        <v>#REF!</v>
      </c>
      <c r="M129" s="19"/>
      <c r="N129" s="19"/>
      <c r="O129" s="19"/>
      <c r="P129" s="9">
        <v>3</v>
      </c>
      <c r="Q129" s="10">
        <f>INDEX(M128:O128,P129)</f>
        <v>8.3333333333333329E-2</v>
      </c>
      <c r="R129" s="11">
        <f>Q129</f>
        <v>8.3333333333333329E-2</v>
      </c>
      <c r="S129" s="18"/>
      <c r="T129" s="6">
        <f>T124/3</f>
        <v>8.3333333333333329E-2</v>
      </c>
      <c r="U129" s="9" t="e">
        <f>IF(#REF!="Sí",1)+IF(#REF!="No",0)</f>
        <v>#REF!</v>
      </c>
      <c r="V129" s="19"/>
      <c r="W129" s="19"/>
      <c r="X129" s="19"/>
      <c r="Y129" s="9">
        <v>3</v>
      </c>
      <c r="Z129" s="10">
        <f>INDEX(V128:X128,Y129)</f>
        <v>8.3333333333333329E-2</v>
      </c>
      <c r="AA129" s="11">
        <f>Z129</f>
        <v>8.3333333333333329E-2</v>
      </c>
      <c r="AB129" s="18" t="s">
        <v>36</v>
      </c>
      <c r="AC129" s="6">
        <f>AC124/3</f>
        <v>8.3333333333333329E-2</v>
      </c>
      <c r="AD129" s="9" t="e">
        <f>IF(#REF!="Sí",1)+IF(#REF!="No",0)</f>
        <v>#REF!</v>
      </c>
      <c r="AE129" s="19"/>
      <c r="AF129" s="19"/>
      <c r="AG129" s="19"/>
      <c r="AH129" s="9">
        <v>2</v>
      </c>
      <c r="AI129" s="10">
        <f>INDEX(AE128:AG128,AH129)</f>
        <v>6.25E-2</v>
      </c>
      <c r="AJ129" s="11">
        <f>AI129</f>
        <v>6.25E-2</v>
      </c>
      <c r="AK129" s="5"/>
    </row>
    <row r="130" spans="1:37" ht="14.4" hidden="1" customHeight="1" thickBot="1">
      <c r="A130" s="5"/>
      <c r="B130" s="17"/>
      <c r="C130" s="28"/>
      <c r="D130" s="8">
        <f>(C131/2)*1</f>
        <v>4.1666666666666664E-2</v>
      </c>
      <c r="E130" s="8">
        <f>(C131/2)*1.5</f>
        <v>6.25E-2</v>
      </c>
      <c r="F130" s="8">
        <f>(C131/2)*2</f>
        <v>8.3333333333333329E-2</v>
      </c>
      <c r="G130" s="15"/>
      <c r="H130" s="15"/>
      <c r="I130" s="16"/>
      <c r="J130" s="28"/>
      <c r="K130" s="28"/>
      <c r="L130" s="17"/>
      <c r="M130" s="8">
        <f>(K131/2)*1</f>
        <v>4.1666666666666664E-2</v>
      </c>
      <c r="N130" s="8">
        <f>(K131/2)*1.5</f>
        <v>6.25E-2</v>
      </c>
      <c r="O130" s="8">
        <f>(K131/2)*2</f>
        <v>8.3333333333333329E-2</v>
      </c>
      <c r="P130" s="15"/>
      <c r="Q130" s="15"/>
      <c r="R130" s="16"/>
      <c r="S130" s="28"/>
      <c r="T130" s="28"/>
      <c r="U130" s="17"/>
      <c r="V130" s="8">
        <f>(R131/2)*1</f>
        <v>4.1666666666666664E-2</v>
      </c>
      <c r="W130" s="8">
        <f>(R131/2)*1.5</f>
        <v>6.25E-2</v>
      </c>
      <c r="X130" s="8">
        <f>(R131/2)*2</f>
        <v>8.3333333333333329E-2</v>
      </c>
      <c r="Y130" s="15"/>
      <c r="Z130" s="15"/>
      <c r="AA130" s="16"/>
      <c r="AB130" s="28"/>
      <c r="AC130" s="28"/>
      <c r="AD130" s="17"/>
      <c r="AE130" s="8">
        <f>(AC131/2)*1</f>
        <v>4.1666666666666664E-2</v>
      </c>
      <c r="AF130" s="8">
        <f>(AC131/2)*1.5</f>
        <v>6.25E-2</v>
      </c>
      <c r="AG130" s="8">
        <f>(AC131/2)*2</f>
        <v>8.3333333333333329E-2</v>
      </c>
      <c r="AH130" s="15"/>
      <c r="AI130" s="15"/>
      <c r="AJ130" s="16"/>
      <c r="AK130" s="5"/>
    </row>
    <row r="131" spans="1:37" ht="15" thickBot="1">
      <c r="A131" s="5"/>
      <c r="B131" s="18" t="s">
        <v>36</v>
      </c>
      <c r="C131" s="6">
        <f>C124/3</f>
        <v>8.3333333333333329E-2</v>
      </c>
      <c r="D131" s="19"/>
      <c r="E131" s="19"/>
      <c r="F131" s="19"/>
      <c r="G131" s="9">
        <v>1</v>
      </c>
      <c r="H131" s="10">
        <f>INDEX(D130:F130,G131)</f>
        <v>4.1666666666666664E-2</v>
      </c>
      <c r="I131" s="11">
        <f>H131</f>
        <v>4.1666666666666664E-2</v>
      </c>
      <c r="J131" s="18" t="s">
        <v>36</v>
      </c>
      <c r="K131" s="6">
        <f>K124/3</f>
        <v>8.3333333333333329E-2</v>
      </c>
      <c r="L131" s="9" t="e">
        <f>IF(#REF!="Sí",1)+IF(#REF!="No",0)</f>
        <v>#REF!</v>
      </c>
      <c r="M131" s="19"/>
      <c r="N131" s="19"/>
      <c r="O131" s="19"/>
      <c r="P131" s="9">
        <v>3</v>
      </c>
      <c r="Q131" s="10">
        <f>INDEX(M130:O130,P131)</f>
        <v>8.3333333333333329E-2</v>
      </c>
      <c r="R131" s="11">
        <f>Q131</f>
        <v>8.3333333333333329E-2</v>
      </c>
      <c r="S131" s="18"/>
      <c r="T131" s="6">
        <f>T124/3</f>
        <v>8.3333333333333329E-2</v>
      </c>
      <c r="U131" s="9" t="e">
        <f>IF(#REF!="Sí",1)+IF(#REF!="No",0)</f>
        <v>#REF!</v>
      </c>
      <c r="V131" s="19"/>
      <c r="W131" s="19"/>
      <c r="X131" s="19"/>
      <c r="Y131" s="9">
        <v>3</v>
      </c>
      <c r="Z131" s="10">
        <f>INDEX(V130:X130,Y131)</f>
        <v>8.3333333333333329E-2</v>
      </c>
      <c r="AA131" s="11">
        <f>Z131</f>
        <v>8.3333333333333329E-2</v>
      </c>
      <c r="AB131" s="18" t="s">
        <v>36</v>
      </c>
      <c r="AC131" s="6">
        <f>AC124/3</f>
        <v>8.3333333333333329E-2</v>
      </c>
      <c r="AD131" s="9" t="e">
        <f>IF(#REF!="Sí",1)+IF(#REF!="No",0)</f>
        <v>#REF!</v>
      </c>
      <c r="AE131" s="19"/>
      <c r="AF131" s="19"/>
      <c r="AG131" s="19"/>
      <c r="AH131" s="9">
        <v>2</v>
      </c>
      <c r="AI131" s="33">
        <f>INDEX(AE130:AG130,AH131)</f>
        <v>6.25E-2</v>
      </c>
      <c r="AJ131" s="11">
        <f>AI131</f>
        <v>6.25E-2</v>
      </c>
      <c r="AK131" s="13">
        <f>SUM(I132,R132,AA132,AJ132)</f>
        <v>0.8125</v>
      </c>
    </row>
    <row r="132" spans="1:37" s="4" customFormat="1" ht="14.4" customHeight="1">
      <c r="A132" s="5"/>
      <c r="B132" s="28"/>
      <c r="C132" s="34">
        <f>SUM(C127:C131)</f>
        <v>0.25</v>
      </c>
      <c r="D132" s="28"/>
      <c r="E132" s="28"/>
      <c r="F132" s="28"/>
      <c r="G132" s="28"/>
      <c r="H132" s="28"/>
      <c r="I132" s="34">
        <f>I127+I129+I131</f>
        <v>0.125</v>
      </c>
      <c r="J132" s="28"/>
      <c r="K132" s="34">
        <f>SUM(K127:K131)</f>
        <v>0.25</v>
      </c>
      <c r="L132"/>
      <c r="M132"/>
      <c r="N132"/>
      <c r="O132"/>
      <c r="P132"/>
      <c r="Q132"/>
      <c r="R132" s="34">
        <f>R127+R129+R131</f>
        <v>0.25</v>
      </c>
      <c r="S132" s="28"/>
      <c r="T132" s="34">
        <f>SUM(T127:T131)</f>
        <v>0.25</v>
      </c>
      <c r="U132" s="34" t="e">
        <f>SUM(U127:U131)</f>
        <v>#REF!</v>
      </c>
      <c r="V132"/>
      <c r="W132"/>
      <c r="X132"/>
      <c r="Y132"/>
      <c r="Z132"/>
      <c r="AA132" s="34">
        <f>AA127+AA129+AA131</f>
        <v>0.25</v>
      </c>
      <c r="AB132" s="28"/>
      <c r="AC132" s="34">
        <f>SUM(AC127:AC131)</f>
        <v>0.25</v>
      </c>
      <c r="AD132"/>
      <c r="AE132"/>
      <c r="AF132"/>
      <c r="AG132"/>
      <c r="AH132"/>
      <c r="AI132"/>
      <c r="AJ132" s="34">
        <f>AJ127+AJ129+AJ131</f>
        <v>0.1875</v>
      </c>
      <c r="AK132" s="5"/>
    </row>
    <row r="134" spans="1:37" ht="28.8" customHeight="1">
      <c r="A134" s="5"/>
      <c r="B134" s="5"/>
      <c r="C134" s="25" t="s">
        <v>128</v>
      </c>
      <c r="D134" s="130" t="s">
        <v>137</v>
      </c>
      <c r="E134" s="131"/>
      <c r="F134" s="132"/>
      <c r="G134" s="128" t="s">
        <v>132</v>
      </c>
      <c r="H134" s="126" t="s">
        <v>37</v>
      </c>
      <c r="I134" s="136" t="s">
        <v>130</v>
      </c>
      <c r="J134" s="42"/>
      <c r="K134" s="25" t="s">
        <v>128</v>
      </c>
      <c r="L134" s="132"/>
      <c r="M134" s="130" t="s">
        <v>138</v>
      </c>
      <c r="N134" s="131"/>
      <c r="O134" s="132"/>
      <c r="P134" s="128" t="s">
        <v>132</v>
      </c>
      <c r="Q134" s="126" t="s">
        <v>37</v>
      </c>
      <c r="R134" s="128" t="s">
        <v>129</v>
      </c>
      <c r="S134" s="42"/>
      <c r="T134" s="37" t="s">
        <v>128</v>
      </c>
      <c r="U134" s="25"/>
      <c r="V134" s="130" t="s">
        <v>139</v>
      </c>
      <c r="W134" s="131"/>
      <c r="X134" s="132"/>
      <c r="Y134" s="128" t="s">
        <v>132</v>
      </c>
      <c r="Z134" s="126" t="s">
        <v>37</v>
      </c>
      <c r="AA134" s="128" t="s">
        <v>131</v>
      </c>
      <c r="AB134" s="42"/>
      <c r="AC134" s="37" t="s">
        <v>128</v>
      </c>
      <c r="AD134" s="37"/>
      <c r="AE134" s="130" t="s">
        <v>140</v>
      </c>
      <c r="AF134" s="131"/>
      <c r="AG134" s="132"/>
      <c r="AH134" s="128" t="s">
        <v>132</v>
      </c>
      <c r="AI134" s="126" t="s">
        <v>37</v>
      </c>
      <c r="AJ134" s="128" t="s">
        <v>134</v>
      </c>
      <c r="AK134" s="128" t="s">
        <v>136</v>
      </c>
    </row>
    <row r="135" spans="1:37" ht="27" customHeight="1">
      <c r="A135" s="26" t="e">
        <f>'Evaluacion Sistemica'!#REF!</f>
        <v>#REF!</v>
      </c>
      <c r="B135" s="30" t="e">
        <f>'Evaluacion Sistemica'!#REF!</f>
        <v>#REF!</v>
      </c>
      <c r="C135" s="29">
        <f>100%/4</f>
        <v>0.25</v>
      </c>
      <c r="D135" s="133"/>
      <c r="E135" s="134"/>
      <c r="F135" s="135"/>
      <c r="G135" s="129"/>
      <c r="H135" s="127"/>
      <c r="I135" s="136"/>
      <c r="J135" s="42" t="e">
        <f>B135</f>
        <v>#REF!</v>
      </c>
      <c r="K135" s="29">
        <f>100%/4</f>
        <v>0.25</v>
      </c>
      <c r="L135" s="135"/>
      <c r="M135" s="133"/>
      <c r="N135" s="134"/>
      <c r="O135" s="135"/>
      <c r="P135" s="129"/>
      <c r="Q135" s="127"/>
      <c r="R135" s="129"/>
      <c r="S135" s="42" t="e">
        <f>B135</f>
        <v>#REF!</v>
      </c>
      <c r="T135" s="38">
        <f>100%/4</f>
        <v>0.25</v>
      </c>
      <c r="U135" s="29"/>
      <c r="V135" s="133"/>
      <c r="W135" s="134"/>
      <c r="X135" s="135"/>
      <c r="Y135" s="129"/>
      <c r="Z135" s="127"/>
      <c r="AA135" s="129"/>
      <c r="AB135" s="42" t="e">
        <f>J135</f>
        <v>#REF!</v>
      </c>
      <c r="AC135" s="38">
        <f>100%/4</f>
        <v>0.25</v>
      </c>
      <c r="AD135" s="38"/>
      <c r="AE135" s="133"/>
      <c r="AF135" s="134"/>
      <c r="AG135" s="135"/>
      <c r="AH135" s="129"/>
      <c r="AI135" s="127"/>
      <c r="AJ135" s="129"/>
      <c r="AK135" s="129"/>
    </row>
    <row r="136" spans="1:37">
      <c r="A136" s="5"/>
      <c r="B136" s="5"/>
      <c r="C136" s="5"/>
      <c r="D136" s="7" t="s">
        <v>33</v>
      </c>
      <c r="E136" s="7" t="s">
        <v>34</v>
      </c>
      <c r="F136" s="7" t="s">
        <v>35</v>
      </c>
      <c r="G136" s="5"/>
      <c r="H136" s="5"/>
      <c r="I136" s="5"/>
      <c r="J136" s="5"/>
      <c r="K136" s="5"/>
      <c r="L136" s="5"/>
      <c r="M136" s="7" t="s">
        <v>33</v>
      </c>
      <c r="N136" s="7" t="s">
        <v>34</v>
      </c>
      <c r="O136" s="7" t="s">
        <v>35</v>
      </c>
      <c r="P136" s="5"/>
      <c r="Q136" s="5"/>
      <c r="R136" s="5"/>
      <c r="S136" s="5"/>
      <c r="T136" s="5"/>
      <c r="U136" s="5"/>
      <c r="V136" s="7" t="s">
        <v>33</v>
      </c>
      <c r="W136" s="7" t="s">
        <v>34</v>
      </c>
      <c r="X136" s="7" t="s">
        <v>35</v>
      </c>
      <c r="Y136" s="5"/>
      <c r="Z136" s="5"/>
      <c r="AA136" s="5"/>
      <c r="AB136" s="5"/>
      <c r="AC136" s="5"/>
      <c r="AD136" s="5"/>
      <c r="AE136" s="7" t="s">
        <v>33</v>
      </c>
      <c r="AF136" s="7" t="s">
        <v>34</v>
      </c>
      <c r="AG136" s="7" t="s">
        <v>35</v>
      </c>
      <c r="AH136" s="5"/>
      <c r="AI136" s="5"/>
      <c r="AJ136" s="5"/>
      <c r="AK136" s="5"/>
    </row>
    <row r="137" spans="1:37" s="4" customFormat="1" ht="13.8" hidden="1" customHeight="1">
      <c r="A137" s="5"/>
      <c r="B137" s="5"/>
      <c r="C137" s="35"/>
      <c r="D137" s="8">
        <f>C138*50%</f>
        <v>4.1666666666666664E-2</v>
      </c>
      <c r="E137" s="8">
        <f>C138*75%</f>
        <v>6.25E-2</v>
      </c>
      <c r="F137" s="8">
        <f>C138*100%</f>
        <v>8.3333333333333329E-2</v>
      </c>
      <c r="G137" s="5"/>
      <c r="H137" s="5"/>
      <c r="I137" s="5"/>
      <c r="J137" s="5"/>
      <c r="K137" s="5"/>
      <c r="L137" s="5"/>
      <c r="M137" s="8">
        <f>K138*50%</f>
        <v>4.1666666666666664E-2</v>
      </c>
      <c r="N137" s="8">
        <f>K138*75%</f>
        <v>6.25E-2</v>
      </c>
      <c r="O137" s="8">
        <f>K138*100%</f>
        <v>8.3333333333333329E-2</v>
      </c>
      <c r="P137" s="5"/>
      <c r="Q137" s="5"/>
      <c r="R137" s="5"/>
      <c r="S137" s="5"/>
      <c r="T137" s="35"/>
      <c r="U137" s="5"/>
      <c r="V137" s="8">
        <f>T138*50%</f>
        <v>4.1666666666666664E-2</v>
      </c>
      <c r="W137" s="8">
        <f>T138*75%</f>
        <v>6.25E-2</v>
      </c>
      <c r="X137" s="8">
        <f>T138*100%</f>
        <v>8.3333333333333329E-2</v>
      </c>
      <c r="Y137" s="5"/>
      <c r="Z137" s="5"/>
      <c r="AA137" s="5"/>
      <c r="AB137" s="5"/>
      <c r="AC137" s="5"/>
      <c r="AD137" s="5"/>
      <c r="AE137" s="8">
        <f>AC138*50%</f>
        <v>4.1666666666666664E-2</v>
      </c>
      <c r="AF137" s="8">
        <f>AC138*75%</f>
        <v>6.25E-2</v>
      </c>
      <c r="AG137" s="8">
        <f>AC138*100%</f>
        <v>8.3333333333333329E-2</v>
      </c>
      <c r="AH137" s="5"/>
      <c r="AI137" s="5"/>
      <c r="AJ137" s="5"/>
      <c r="AK137" s="5"/>
    </row>
    <row r="138" spans="1:37" ht="15.6">
      <c r="A138" s="5"/>
      <c r="B138" s="18" t="s">
        <v>36</v>
      </c>
      <c r="C138" s="6">
        <f>C135/3</f>
        <v>8.3333333333333329E-2</v>
      </c>
      <c r="D138" s="19"/>
      <c r="E138" s="19"/>
      <c r="F138" s="19"/>
      <c r="G138" s="9">
        <v>1</v>
      </c>
      <c r="H138" s="10">
        <f>INDEX(D137:F137,G138)</f>
        <v>4.1666666666666664E-2</v>
      </c>
      <c r="I138" s="11">
        <f>H138</f>
        <v>4.1666666666666664E-2</v>
      </c>
      <c r="J138" s="18" t="s">
        <v>36</v>
      </c>
      <c r="K138" s="6">
        <f>K135/3</f>
        <v>8.3333333333333329E-2</v>
      </c>
      <c r="L138" s="9" t="e">
        <f>IF(#REF!="Sí",1)+IF(#REF!="No",0)</f>
        <v>#REF!</v>
      </c>
      <c r="M138" s="19"/>
      <c r="N138" s="19"/>
      <c r="O138" s="19"/>
      <c r="P138" s="9">
        <v>3</v>
      </c>
      <c r="Q138" s="10">
        <f>INDEX(M137:O137,P138)</f>
        <v>8.3333333333333329E-2</v>
      </c>
      <c r="R138" s="11">
        <f>Q138</f>
        <v>8.3333333333333329E-2</v>
      </c>
      <c r="S138" s="18"/>
      <c r="T138" s="6">
        <f>T135/3</f>
        <v>8.3333333333333329E-2</v>
      </c>
      <c r="U138" s="9" t="e">
        <f>IF(#REF!="Sí",1)+IF(#REF!="No",0)</f>
        <v>#REF!</v>
      </c>
      <c r="V138" s="19"/>
      <c r="W138" s="19"/>
      <c r="X138" s="19"/>
      <c r="Y138" s="9">
        <v>3</v>
      </c>
      <c r="Z138" s="10">
        <f>INDEX(V137:X137,Y138)</f>
        <v>8.3333333333333329E-2</v>
      </c>
      <c r="AA138" s="11">
        <f>Z138</f>
        <v>8.3333333333333329E-2</v>
      </c>
      <c r="AB138" s="18" t="s">
        <v>36</v>
      </c>
      <c r="AC138" s="6">
        <f>AC135/3</f>
        <v>8.3333333333333329E-2</v>
      </c>
      <c r="AD138" s="9" t="e">
        <f>IF(#REF!="Sí",1)+IF(#REF!="No",0)</f>
        <v>#REF!</v>
      </c>
      <c r="AE138" s="19"/>
      <c r="AF138" s="19"/>
      <c r="AG138" s="19"/>
      <c r="AH138" s="9">
        <v>2</v>
      </c>
      <c r="AI138" s="10">
        <f>INDEX(AE137:AG137,AH138)</f>
        <v>6.25E-2</v>
      </c>
      <c r="AJ138" s="11">
        <f>AI138</f>
        <v>6.25E-2</v>
      </c>
      <c r="AK138" s="12"/>
    </row>
    <row r="139" spans="1:37" ht="14.4" hidden="1" customHeight="1">
      <c r="A139" s="5"/>
      <c r="B139" s="17"/>
      <c r="C139" s="28"/>
      <c r="D139" s="8">
        <f>(C140/2)*1</f>
        <v>4.1666666666666664E-2</v>
      </c>
      <c r="E139" s="8">
        <f>(C140/2)*1.5</f>
        <v>6.25E-2</v>
      </c>
      <c r="F139" s="8">
        <f>(C140/2)*2</f>
        <v>8.3333333333333329E-2</v>
      </c>
      <c r="G139" s="15"/>
      <c r="H139" s="15"/>
      <c r="I139" s="16"/>
      <c r="J139" s="28"/>
      <c r="K139" s="28"/>
      <c r="L139" s="17"/>
      <c r="M139" s="8">
        <f>(K140/2)*1</f>
        <v>4.1666666666666664E-2</v>
      </c>
      <c r="N139" s="8">
        <f>(K140/2)*1.5</f>
        <v>6.25E-2</v>
      </c>
      <c r="O139" s="8">
        <f>(K140/2)*2</f>
        <v>8.3333333333333329E-2</v>
      </c>
      <c r="P139" s="15"/>
      <c r="Q139" s="15"/>
      <c r="R139" s="16"/>
      <c r="S139" s="28"/>
      <c r="T139" s="28"/>
      <c r="U139" s="17"/>
      <c r="V139" s="8">
        <f>(R140/2)*1</f>
        <v>4.1666666666666664E-2</v>
      </c>
      <c r="W139" s="8">
        <f>(R140/2)*1.5</f>
        <v>6.25E-2</v>
      </c>
      <c r="X139" s="8">
        <f>(R140/2)*2</f>
        <v>8.3333333333333329E-2</v>
      </c>
      <c r="Y139" s="15"/>
      <c r="Z139" s="15"/>
      <c r="AA139" s="16"/>
      <c r="AB139" s="28"/>
      <c r="AC139" s="28"/>
      <c r="AD139" s="17"/>
      <c r="AE139" s="8">
        <f>(AC140/2)*1</f>
        <v>4.1666666666666664E-2</v>
      </c>
      <c r="AF139" s="8">
        <f>(AC140/2)*1.5</f>
        <v>6.25E-2</v>
      </c>
      <c r="AG139" s="8">
        <f>(AC140/2)*2</f>
        <v>8.3333333333333329E-2</v>
      </c>
      <c r="AH139" s="15"/>
      <c r="AI139" s="15"/>
      <c r="AJ139" s="16"/>
      <c r="AK139" s="5"/>
    </row>
    <row r="140" spans="1:37" ht="15" thickBot="1">
      <c r="A140" s="5"/>
      <c r="B140" s="18" t="s">
        <v>36</v>
      </c>
      <c r="C140" s="6">
        <f>C135/3</f>
        <v>8.3333333333333329E-2</v>
      </c>
      <c r="D140" s="19"/>
      <c r="E140" s="19"/>
      <c r="F140" s="19"/>
      <c r="G140" s="9">
        <v>1</v>
      </c>
      <c r="H140" s="10">
        <f>INDEX(D139:F139,G140)</f>
        <v>4.1666666666666664E-2</v>
      </c>
      <c r="I140" s="11">
        <f>H140</f>
        <v>4.1666666666666664E-2</v>
      </c>
      <c r="J140" s="18" t="s">
        <v>36</v>
      </c>
      <c r="K140" s="6">
        <f>K135/3</f>
        <v>8.3333333333333329E-2</v>
      </c>
      <c r="L140" s="9" t="e">
        <f>IF(#REF!="Sí",1)+IF(#REF!="No",0)</f>
        <v>#REF!</v>
      </c>
      <c r="M140" s="19"/>
      <c r="N140" s="19"/>
      <c r="O140" s="19"/>
      <c r="P140" s="9">
        <v>3</v>
      </c>
      <c r="Q140" s="10">
        <f>INDEX(M139:O139,P140)</f>
        <v>8.3333333333333329E-2</v>
      </c>
      <c r="R140" s="11">
        <f>Q140</f>
        <v>8.3333333333333329E-2</v>
      </c>
      <c r="S140" s="18"/>
      <c r="T140" s="6">
        <f>T135/3</f>
        <v>8.3333333333333329E-2</v>
      </c>
      <c r="U140" s="9" t="e">
        <f>IF(#REF!="Sí",1)+IF(#REF!="No",0)</f>
        <v>#REF!</v>
      </c>
      <c r="V140" s="19"/>
      <c r="W140" s="19"/>
      <c r="X140" s="19"/>
      <c r="Y140" s="9">
        <v>3</v>
      </c>
      <c r="Z140" s="10">
        <f>INDEX(V139:X139,Y140)</f>
        <v>8.3333333333333329E-2</v>
      </c>
      <c r="AA140" s="11">
        <f>Z140</f>
        <v>8.3333333333333329E-2</v>
      </c>
      <c r="AB140" s="18" t="s">
        <v>36</v>
      </c>
      <c r="AC140" s="6">
        <f>AC135/3</f>
        <v>8.3333333333333329E-2</v>
      </c>
      <c r="AD140" s="9" t="e">
        <f>IF(#REF!="Sí",1)+IF(#REF!="No",0)</f>
        <v>#REF!</v>
      </c>
      <c r="AE140" s="19"/>
      <c r="AF140" s="19"/>
      <c r="AG140" s="19"/>
      <c r="AH140" s="9">
        <v>2</v>
      </c>
      <c r="AI140" s="10">
        <f>INDEX(AE139:AG139,AH140)</f>
        <v>6.25E-2</v>
      </c>
      <c r="AJ140" s="11">
        <f>AI140</f>
        <v>6.25E-2</v>
      </c>
      <c r="AK140" s="5"/>
    </row>
    <row r="141" spans="1:37" ht="14.4" hidden="1" customHeight="1" thickBot="1">
      <c r="A141" s="5"/>
      <c r="B141" s="17"/>
      <c r="C141" s="28"/>
      <c r="D141" s="8">
        <f>(C142/2)*1</f>
        <v>4.1666666666666664E-2</v>
      </c>
      <c r="E141" s="8">
        <f>(C142/2)*1.5</f>
        <v>6.25E-2</v>
      </c>
      <c r="F141" s="8">
        <f>(C142/2)*2</f>
        <v>8.3333333333333329E-2</v>
      </c>
      <c r="G141" s="15"/>
      <c r="H141" s="15"/>
      <c r="I141" s="16"/>
      <c r="J141" s="28"/>
      <c r="K141" s="28"/>
      <c r="L141" s="17"/>
      <c r="M141" s="8">
        <f>(K142/2)*1</f>
        <v>4.1666666666666664E-2</v>
      </c>
      <c r="N141" s="8">
        <f>(K142/2)*1.5</f>
        <v>6.25E-2</v>
      </c>
      <c r="O141" s="8">
        <f>(K142/2)*2</f>
        <v>8.3333333333333329E-2</v>
      </c>
      <c r="P141" s="15"/>
      <c r="Q141" s="15"/>
      <c r="R141" s="16"/>
      <c r="S141" s="28"/>
      <c r="T141" s="28"/>
      <c r="U141" s="17"/>
      <c r="V141" s="8">
        <f>(R142/2)*1</f>
        <v>4.1666666666666664E-2</v>
      </c>
      <c r="W141" s="8">
        <f>(R142/2)*1.5</f>
        <v>6.25E-2</v>
      </c>
      <c r="X141" s="8">
        <f>(R142/2)*2</f>
        <v>8.3333333333333329E-2</v>
      </c>
      <c r="Y141" s="15"/>
      <c r="Z141" s="15"/>
      <c r="AA141" s="16"/>
      <c r="AB141" s="28"/>
      <c r="AC141" s="28"/>
      <c r="AD141" s="17"/>
      <c r="AE141" s="8">
        <f>(AC142/2)*1</f>
        <v>4.1666666666666664E-2</v>
      </c>
      <c r="AF141" s="8">
        <f>(AC142/2)*1.5</f>
        <v>6.25E-2</v>
      </c>
      <c r="AG141" s="8">
        <f>(AC142/2)*2</f>
        <v>8.3333333333333329E-2</v>
      </c>
      <c r="AH141" s="15"/>
      <c r="AI141" s="15"/>
      <c r="AJ141" s="16"/>
      <c r="AK141" s="5"/>
    </row>
    <row r="142" spans="1:37" ht="15" thickBot="1">
      <c r="A142" s="5"/>
      <c r="B142" s="18" t="s">
        <v>36</v>
      </c>
      <c r="C142" s="6">
        <f>C135/3</f>
        <v>8.3333333333333329E-2</v>
      </c>
      <c r="D142" s="19"/>
      <c r="E142" s="19"/>
      <c r="F142" s="19"/>
      <c r="G142" s="9">
        <v>1</v>
      </c>
      <c r="H142" s="10">
        <f>INDEX(D141:F141,G142)</f>
        <v>4.1666666666666664E-2</v>
      </c>
      <c r="I142" s="11">
        <f>H142</f>
        <v>4.1666666666666664E-2</v>
      </c>
      <c r="J142" s="18" t="s">
        <v>36</v>
      </c>
      <c r="K142" s="6">
        <f>K135/3</f>
        <v>8.3333333333333329E-2</v>
      </c>
      <c r="L142" s="9" t="e">
        <f>IF(#REF!="Sí",1)+IF(#REF!="No",0)</f>
        <v>#REF!</v>
      </c>
      <c r="M142" s="19"/>
      <c r="N142" s="19"/>
      <c r="O142" s="19"/>
      <c r="P142" s="9">
        <v>3</v>
      </c>
      <c r="Q142" s="10">
        <f>INDEX(M141:O141,P142)</f>
        <v>8.3333333333333329E-2</v>
      </c>
      <c r="R142" s="11">
        <f>Q142</f>
        <v>8.3333333333333329E-2</v>
      </c>
      <c r="S142" s="18"/>
      <c r="T142" s="6">
        <f>T135/3</f>
        <v>8.3333333333333329E-2</v>
      </c>
      <c r="U142" s="9" t="e">
        <f>IF(#REF!="Sí",1)+IF(#REF!="No",0)</f>
        <v>#REF!</v>
      </c>
      <c r="V142" s="19"/>
      <c r="W142" s="19"/>
      <c r="X142" s="19"/>
      <c r="Y142" s="9">
        <v>3</v>
      </c>
      <c r="Z142" s="10">
        <f>INDEX(V141:X141,Y142)</f>
        <v>8.3333333333333329E-2</v>
      </c>
      <c r="AA142" s="11">
        <f>Z142</f>
        <v>8.3333333333333329E-2</v>
      </c>
      <c r="AB142" s="18" t="s">
        <v>36</v>
      </c>
      <c r="AC142" s="6">
        <f>AC135/3</f>
        <v>8.3333333333333329E-2</v>
      </c>
      <c r="AD142" s="9" t="e">
        <f>IF(#REF!="Sí",1)+IF(#REF!="No",0)</f>
        <v>#REF!</v>
      </c>
      <c r="AE142" s="19"/>
      <c r="AF142" s="19"/>
      <c r="AG142" s="19"/>
      <c r="AH142" s="9">
        <v>2</v>
      </c>
      <c r="AI142" s="33">
        <f>INDEX(AE141:AG141,AH142)</f>
        <v>6.25E-2</v>
      </c>
      <c r="AJ142" s="11">
        <f>AI142</f>
        <v>6.25E-2</v>
      </c>
      <c r="AK142" s="13">
        <f>SUM(I143,R143,AA143,AJ143)</f>
        <v>0.8125</v>
      </c>
    </row>
    <row r="143" spans="1:37" s="4" customFormat="1" ht="14.4" customHeight="1">
      <c r="A143" s="5"/>
      <c r="B143" s="28"/>
      <c r="C143" s="34">
        <f>SUM(C138:C142)</f>
        <v>0.25</v>
      </c>
      <c r="D143" s="28"/>
      <c r="E143" s="28"/>
      <c r="F143" s="28"/>
      <c r="G143" s="28"/>
      <c r="H143" s="28"/>
      <c r="I143" s="34">
        <f>I138+I140+I142</f>
        <v>0.125</v>
      </c>
      <c r="J143" s="28"/>
      <c r="K143" s="34">
        <f>SUM(K138:K142)</f>
        <v>0.25</v>
      </c>
      <c r="L143"/>
      <c r="M143"/>
      <c r="N143"/>
      <c r="O143"/>
      <c r="P143"/>
      <c r="Q143"/>
      <c r="R143" s="34">
        <f>R138+R140+R142</f>
        <v>0.25</v>
      </c>
      <c r="S143" s="28"/>
      <c r="T143" s="34">
        <f>SUM(T138:T142)</f>
        <v>0.25</v>
      </c>
      <c r="U143" s="34" t="e">
        <f>SUM(U138:U142)</f>
        <v>#REF!</v>
      </c>
      <c r="V143"/>
      <c r="W143"/>
      <c r="X143"/>
      <c r="Y143"/>
      <c r="Z143"/>
      <c r="AA143" s="34">
        <f>AA138+AA140+AA142</f>
        <v>0.25</v>
      </c>
      <c r="AB143" s="28"/>
      <c r="AC143" s="34">
        <f>SUM(AC138:AC142)</f>
        <v>0.25</v>
      </c>
      <c r="AD143"/>
      <c r="AE143"/>
      <c r="AF143"/>
      <c r="AG143"/>
      <c r="AH143"/>
      <c r="AI143"/>
      <c r="AJ143" s="34">
        <f>AJ138+AJ140+AJ142</f>
        <v>0.1875</v>
      </c>
      <c r="AK143" s="5"/>
    </row>
  </sheetData>
  <mergeCells count="235">
    <mergeCell ref="AO2:AP2"/>
    <mergeCell ref="L1:L2"/>
    <mergeCell ref="M1:O2"/>
    <mergeCell ref="P1:P2"/>
    <mergeCell ref="Q1:Q2"/>
    <mergeCell ref="R1:R2"/>
    <mergeCell ref="D1:F2"/>
    <mergeCell ref="G1:G2"/>
    <mergeCell ref="H1:H2"/>
    <mergeCell ref="I1:I2"/>
    <mergeCell ref="AE1:AG2"/>
    <mergeCell ref="AH1:AH2"/>
    <mergeCell ref="AI1:AI2"/>
    <mergeCell ref="AJ1:AJ2"/>
    <mergeCell ref="AK1:AK2"/>
    <mergeCell ref="V1:X2"/>
    <mergeCell ref="Y1:Y2"/>
    <mergeCell ref="Z1:Z2"/>
    <mergeCell ref="AA1:AA2"/>
    <mergeCell ref="L13:L14"/>
    <mergeCell ref="M13:O14"/>
    <mergeCell ref="P13:P14"/>
    <mergeCell ref="Q13:Q14"/>
    <mergeCell ref="R13:R14"/>
    <mergeCell ref="D13:F14"/>
    <mergeCell ref="G13:G14"/>
    <mergeCell ref="H13:H14"/>
    <mergeCell ref="I13:I14"/>
    <mergeCell ref="AE13:AG14"/>
    <mergeCell ref="AH13:AH14"/>
    <mergeCell ref="AI13:AI14"/>
    <mergeCell ref="AJ13:AJ14"/>
    <mergeCell ref="AK13:AK14"/>
    <mergeCell ref="V13:X14"/>
    <mergeCell ref="Y13:Y14"/>
    <mergeCell ref="Z13:Z14"/>
    <mergeCell ref="AA13:AA14"/>
    <mergeCell ref="L24:L25"/>
    <mergeCell ref="M24:O25"/>
    <mergeCell ref="P24:P25"/>
    <mergeCell ref="Q24:Q25"/>
    <mergeCell ref="R24:R25"/>
    <mergeCell ref="D24:F25"/>
    <mergeCell ref="G24:G25"/>
    <mergeCell ref="H24:H25"/>
    <mergeCell ref="I24:I25"/>
    <mergeCell ref="AE24:AG25"/>
    <mergeCell ref="AH24:AH25"/>
    <mergeCell ref="AI24:AI25"/>
    <mergeCell ref="AJ24:AJ25"/>
    <mergeCell ref="AK24:AK25"/>
    <mergeCell ref="V24:X25"/>
    <mergeCell ref="Y24:Y25"/>
    <mergeCell ref="Z24:Z25"/>
    <mergeCell ref="AA24:AA25"/>
    <mergeCell ref="L35:L36"/>
    <mergeCell ref="M35:O36"/>
    <mergeCell ref="P35:P36"/>
    <mergeCell ref="Q35:Q36"/>
    <mergeCell ref="R35:R36"/>
    <mergeCell ref="D35:F36"/>
    <mergeCell ref="G35:G36"/>
    <mergeCell ref="H35:H36"/>
    <mergeCell ref="I35:I36"/>
    <mergeCell ref="AE35:AG36"/>
    <mergeCell ref="AH35:AH36"/>
    <mergeCell ref="AI35:AI36"/>
    <mergeCell ref="AJ35:AJ36"/>
    <mergeCell ref="AK35:AK36"/>
    <mergeCell ref="V35:X36"/>
    <mergeCell ref="Y35:Y36"/>
    <mergeCell ref="Z35:Z36"/>
    <mergeCell ref="AA35:AA36"/>
    <mergeCell ref="L46:L47"/>
    <mergeCell ref="M46:O47"/>
    <mergeCell ref="P46:P47"/>
    <mergeCell ref="Q46:Q47"/>
    <mergeCell ref="R46:R47"/>
    <mergeCell ref="D46:F47"/>
    <mergeCell ref="G46:G47"/>
    <mergeCell ref="H46:H47"/>
    <mergeCell ref="I46:I47"/>
    <mergeCell ref="AE46:AG47"/>
    <mergeCell ref="AH46:AH47"/>
    <mergeCell ref="AI46:AI47"/>
    <mergeCell ref="AJ46:AJ47"/>
    <mergeCell ref="AK46:AK47"/>
    <mergeCell ref="V46:X47"/>
    <mergeCell ref="Y46:Y47"/>
    <mergeCell ref="Z46:Z47"/>
    <mergeCell ref="AA46:AA47"/>
    <mergeCell ref="L57:L58"/>
    <mergeCell ref="M57:O58"/>
    <mergeCell ref="P57:P58"/>
    <mergeCell ref="Q57:Q58"/>
    <mergeCell ref="R57:R58"/>
    <mergeCell ref="D57:F58"/>
    <mergeCell ref="G57:G58"/>
    <mergeCell ref="H57:H58"/>
    <mergeCell ref="I57:I58"/>
    <mergeCell ref="AE57:AG58"/>
    <mergeCell ref="AH57:AH58"/>
    <mergeCell ref="AI57:AI58"/>
    <mergeCell ref="AJ57:AJ58"/>
    <mergeCell ref="AK57:AK58"/>
    <mergeCell ref="V57:X58"/>
    <mergeCell ref="Y57:Y58"/>
    <mergeCell ref="Z57:Z58"/>
    <mergeCell ref="AA57:AA58"/>
    <mergeCell ref="L68:L69"/>
    <mergeCell ref="M68:O69"/>
    <mergeCell ref="P68:P69"/>
    <mergeCell ref="Q68:Q69"/>
    <mergeCell ref="R68:R69"/>
    <mergeCell ref="D68:F69"/>
    <mergeCell ref="G68:G69"/>
    <mergeCell ref="H68:H69"/>
    <mergeCell ref="I68:I69"/>
    <mergeCell ref="AE68:AG69"/>
    <mergeCell ref="AH68:AH69"/>
    <mergeCell ref="AI68:AI69"/>
    <mergeCell ref="AJ68:AJ69"/>
    <mergeCell ref="AK68:AK69"/>
    <mergeCell ref="V68:X69"/>
    <mergeCell ref="Y68:Y69"/>
    <mergeCell ref="Z68:Z69"/>
    <mergeCell ref="AA68:AA69"/>
    <mergeCell ref="L79:L80"/>
    <mergeCell ref="M79:O80"/>
    <mergeCell ref="P79:P80"/>
    <mergeCell ref="Q79:Q80"/>
    <mergeCell ref="R79:R80"/>
    <mergeCell ref="D79:F80"/>
    <mergeCell ref="G79:G80"/>
    <mergeCell ref="H79:H80"/>
    <mergeCell ref="I79:I80"/>
    <mergeCell ref="AE79:AG80"/>
    <mergeCell ref="AH79:AH80"/>
    <mergeCell ref="AI79:AI80"/>
    <mergeCell ref="AJ79:AJ80"/>
    <mergeCell ref="AK79:AK80"/>
    <mergeCell ref="V79:X80"/>
    <mergeCell ref="Y79:Y80"/>
    <mergeCell ref="Z79:Z80"/>
    <mergeCell ref="AA79:AA80"/>
    <mergeCell ref="L90:L91"/>
    <mergeCell ref="M90:O91"/>
    <mergeCell ref="P90:P91"/>
    <mergeCell ref="Q90:Q91"/>
    <mergeCell ref="R90:R91"/>
    <mergeCell ref="D90:F91"/>
    <mergeCell ref="G90:G91"/>
    <mergeCell ref="H90:H91"/>
    <mergeCell ref="I90:I91"/>
    <mergeCell ref="AE90:AG91"/>
    <mergeCell ref="AH90:AH91"/>
    <mergeCell ref="AI90:AI91"/>
    <mergeCell ref="AJ90:AJ91"/>
    <mergeCell ref="AK90:AK91"/>
    <mergeCell ref="V90:X91"/>
    <mergeCell ref="Y90:Y91"/>
    <mergeCell ref="Z90:Z91"/>
    <mergeCell ref="AA90:AA91"/>
    <mergeCell ref="L101:L102"/>
    <mergeCell ref="M101:O102"/>
    <mergeCell ref="P101:P102"/>
    <mergeCell ref="Q101:Q102"/>
    <mergeCell ref="R101:R102"/>
    <mergeCell ref="D101:F102"/>
    <mergeCell ref="G101:G102"/>
    <mergeCell ref="H101:H102"/>
    <mergeCell ref="I101:I102"/>
    <mergeCell ref="AE101:AG102"/>
    <mergeCell ref="AH101:AH102"/>
    <mergeCell ref="AI101:AI102"/>
    <mergeCell ref="AJ101:AJ102"/>
    <mergeCell ref="AK101:AK102"/>
    <mergeCell ref="V101:X102"/>
    <mergeCell ref="Y101:Y102"/>
    <mergeCell ref="Z101:Z102"/>
    <mergeCell ref="AA101:AA102"/>
    <mergeCell ref="L112:L113"/>
    <mergeCell ref="M112:O113"/>
    <mergeCell ref="P112:P113"/>
    <mergeCell ref="Q112:Q113"/>
    <mergeCell ref="R112:R113"/>
    <mergeCell ref="D112:F113"/>
    <mergeCell ref="G112:G113"/>
    <mergeCell ref="H112:H113"/>
    <mergeCell ref="I112:I113"/>
    <mergeCell ref="AE112:AG113"/>
    <mergeCell ref="AH112:AH113"/>
    <mergeCell ref="AI112:AI113"/>
    <mergeCell ref="AJ112:AJ113"/>
    <mergeCell ref="AK112:AK113"/>
    <mergeCell ref="V112:X113"/>
    <mergeCell ref="Y112:Y113"/>
    <mergeCell ref="Z112:Z113"/>
    <mergeCell ref="AA112:AA113"/>
    <mergeCell ref="L123:L124"/>
    <mergeCell ref="M123:O124"/>
    <mergeCell ref="P123:P124"/>
    <mergeCell ref="Q123:Q124"/>
    <mergeCell ref="R123:R124"/>
    <mergeCell ref="D123:F124"/>
    <mergeCell ref="G123:G124"/>
    <mergeCell ref="H123:H124"/>
    <mergeCell ref="I123:I124"/>
    <mergeCell ref="AE123:AG124"/>
    <mergeCell ref="AH123:AH124"/>
    <mergeCell ref="AI123:AI124"/>
    <mergeCell ref="AJ123:AJ124"/>
    <mergeCell ref="AK123:AK124"/>
    <mergeCell ref="V123:X124"/>
    <mergeCell ref="Y123:Y124"/>
    <mergeCell ref="Z123:Z124"/>
    <mergeCell ref="AA123:AA124"/>
    <mergeCell ref="L134:L135"/>
    <mergeCell ref="M134:O135"/>
    <mergeCell ref="P134:P135"/>
    <mergeCell ref="Q134:Q135"/>
    <mergeCell ref="R134:R135"/>
    <mergeCell ref="D134:F135"/>
    <mergeCell ref="G134:G135"/>
    <mergeCell ref="H134:H135"/>
    <mergeCell ref="I134:I135"/>
    <mergeCell ref="AE134:AG135"/>
    <mergeCell ref="AH134:AH135"/>
    <mergeCell ref="AI134:AI135"/>
    <mergeCell ref="AJ134:AJ135"/>
    <mergeCell ref="AK134:AK135"/>
    <mergeCell ref="V134:X135"/>
    <mergeCell ref="Y134:Y135"/>
    <mergeCell ref="Z134:Z135"/>
    <mergeCell ref="AA134:AA135"/>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AUX-base graduacion</vt:lpstr>
      <vt:lpstr>AUX-FC Soc_xx BASE</vt:lpstr>
      <vt:lpstr>Tabla Resultados FC</vt:lpstr>
      <vt:lpstr>Evaluacion Sistemica</vt:lpstr>
      <vt:lpstr>AUX-FC Amb_TPB PRUEBA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gvegdom</dc:creator>
  <cp:lastModifiedBy>mrodpil</cp:lastModifiedBy>
  <dcterms:created xsi:type="dcterms:W3CDTF">2023-11-29T13:27:06Z</dcterms:created>
  <dcterms:modified xsi:type="dcterms:W3CDTF">2023-12-15T00:51:37Z</dcterms:modified>
</cp:coreProperties>
</file>